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vzrea.sharepoint.com/sites/ZREA/Shared Documents/ZREA DATI/24 STARTSUN proj istenosana/4_Deliverables_reports/WP3 Transfering solutions/O3.2_Start-Up_package_for_communities/"/>
    </mc:Choice>
  </mc:AlternateContent>
  <xr:revisionPtr revIDLastSave="453" documentId="8_{280F7A25-0625-4A0A-A4B4-989D1781504E}" xr6:coauthVersionLast="47" xr6:coauthVersionMax="47" xr10:uidLastSave="{A275F183-6288-4337-BDE6-6F7CFB6F8B83}"/>
  <bookViews>
    <workbookView xWindow="-108" yWindow="-108" windowWidth="23256" windowHeight="12576" firstSheet="2" activeTab="5" xr2:uid="{C3EDF8BF-5EF5-437D-B9B7-4D6554BF579F}"/>
  </bookViews>
  <sheets>
    <sheet name="Naudas plusma" sheetId="6" r:id="rId1"/>
    <sheet name="Saimnieciskās darbības rez." sheetId="4" r:id="rId2"/>
    <sheet name="Darbības izmaksas" sheetId="2" r:id="rId3"/>
    <sheet name="Kapitālieguldījumi" sheetId="1" r:id="rId4"/>
    <sheet name="Darbinieki" sheetId="3" r:id="rId5"/>
    <sheet name="Ieņēmumi" sheetId="5" r:id="rId6"/>
    <sheet name="Finanšu plūsma" sheetId="7" r:id="rId7"/>
    <sheet name="Grafiki" sheetId="8" r:id="rId8"/>
  </sheets>
  <definedNames>
    <definedName name="_xlnm.Print_Area" localSheetId="4">Darbinieki!$A$1:$N$15</definedName>
    <definedName name="_xlnm.Print_Area" localSheetId="2">'Darbības izmaksas'!$A$1:$AO$14</definedName>
    <definedName name="_xlnm.Print_Area" localSheetId="6">'Finanšu plūsma'!$A$1:$V$26</definedName>
    <definedName name="_xlnm.Print_Area" localSheetId="5">Ieņēmumi!$A$1:$AO$27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8" i="8" l="1"/>
  <c r="H8" i="5"/>
  <c r="I8" i="5"/>
  <c r="J8" i="5"/>
  <c r="C6" i="6"/>
  <c r="O18" i="5"/>
  <c r="AD6" i="4"/>
  <c r="AE6" i="4"/>
  <c r="AF6" i="4"/>
  <c r="AG6" i="4"/>
  <c r="AH6" i="4"/>
  <c r="AI6" i="4"/>
  <c r="AJ6" i="4"/>
  <c r="AK6" i="4"/>
  <c r="AL6" i="4"/>
  <c r="AM6" i="4"/>
  <c r="AN6" i="4"/>
  <c r="AC6" i="4"/>
  <c r="AO6" i="4" s="1"/>
  <c r="Q6" i="4"/>
  <c r="R6" i="4"/>
  <c r="S6" i="4"/>
  <c r="T6" i="4"/>
  <c r="U6" i="4"/>
  <c r="V6" i="4"/>
  <c r="W6" i="4"/>
  <c r="X6" i="4"/>
  <c r="Y6" i="4"/>
  <c r="Z6" i="4"/>
  <c r="AA6" i="4"/>
  <c r="P6" i="4"/>
  <c r="AB6" i="4" s="1"/>
  <c r="D6" i="6"/>
  <c r="E6" i="6"/>
  <c r="F6" i="6"/>
  <c r="G6" i="6"/>
  <c r="H6" i="6"/>
  <c r="I6" i="6"/>
  <c r="J6" i="6"/>
  <c r="K6" i="6"/>
  <c r="L6" i="6"/>
  <c r="M6" i="6"/>
  <c r="N6" i="6"/>
  <c r="D6" i="4"/>
  <c r="E6" i="4"/>
  <c r="F6" i="4"/>
  <c r="G6" i="4"/>
  <c r="H6" i="4"/>
  <c r="I6" i="4"/>
  <c r="J6" i="4"/>
  <c r="K6" i="4"/>
  <c r="L6" i="4"/>
  <c r="M6" i="4"/>
  <c r="N6" i="4"/>
  <c r="C6" i="4"/>
  <c r="O6" i="4" s="1"/>
  <c r="D14" i="6"/>
  <c r="C14" i="6"/>
  <c r="AN8" i="4"/>
  <c r="AM8" i="4"/>
  <c r="AN6" i="5"/>
  <c r="AM6" i="5"/>
  <c r="AM8" i="5" s="1"/>
  <c r="AM4" i="4" s="1"/>
  <c r="AL6" i="5"/>
  <c r="AL8" i="5" s="1"/>
  <c r="AL4" i="4" s="1"/>
  <c r="AL5" i="6" s="1"/>
  <c r="AK6" i="5"/>
  <c r="AK8" i="5" s="1"/>
  <c r="AK4" i="4" s="1"/>
  <c r="AK5" i="6" s="1"/>
  <c r="AJ6" i="5"/>
  <c r="AI6" i="5"/>
  <c r="AH6" i="5"/>
  <c r="AH8" i="5" s="1"/>
  <c r="AH4" i="4" s="1"/>
  <c r="AH5" i="6" s="1"/>
  <c r="AG6" i="5"/>
  <c r="AG8" i="5" s="1"/>
  <c r="AG4" i="4" s="1"/>
  <c r="AG5" i="6" s="1"/>
  <c r="AF6" i="5"/>
  <c r="AE6" i="5"/>
  <c r="AD6" i="5"/>
  <c r="AC6" i="5"/>
  <c r="AO6" i="5" s="1"/>
  <c r="AN13" i="5"/>
  <c r="AM13" i="5"/>
  <c r="AL13" i="5"/>
  <c r="AK13" i="5"/>
  <c r="AK15" i="5" s="1"/>
  <c r="AJ13" i="5"/>
  <c r="AI13" i="5"/>
  <c r="AI15" i="5" s="1"/>
  <c r="AH13" i="5"/>
  <c r="AH15" i="5" s="1"/>
  <c r="AG13" i="5"/>
  <c r="AG15" i="5" s="1"/>
  <c r="AF13" i="5"/>
  <c r="AE13" i="5"/>
  <c r="AD13" i="5"/>
  <c r="AD15" i="5" s="1"/>
  <c r="AC13" i="5"/>
  <c r="AC15" i="5" s="1"/>
  <c r="AA13" i="5"/>
  <c r="Z13" i="5"/>
  <c r="Y13" i="5"/>
  <c r="X13" i="5"/>
  <c r="X15" i="5" s="1"/>
  <c r="W13" i="5"/>
  <c r="V13" i="5"/>
  <c r="V15" i="5" s="1"/>
  <c r="U13" i="5"/>
  <c r="T13" i="5"/>
  <c r="T15" i="5" s="1"/>
  <c r="S13" i="5"/>
  <c r="R13" i="5"/>
  <c r="Q13" i="5"/>
  <c r="Q15" i="5" s="1"/>
  <c r="P13" i="5"/>
  <c r="P15" i="5" s="1"/>
  <c r="AA6" i="5"/>
  <c r="Z6" i="5"/>
  <c r="Y6" i="5"/>
  <c r="X6" i="5"/>
  <c r="X8" i="5" s="1"/>
  <c r="X4" i="4" s="1"/>
  <c r="X5" i="6" s="1"/>
  <c r="W6" i="5"/>
  <c r="V6" i="5"/>
  <c r="U6" i="5"/>
  <c r="U8" i="5" s="1"/>
  <c r="U4" i="4" s="1"/>
  <c r="U5" i="6" s="1"/>
  <c r="T6" i="5"/>
  <c r="T8" i="5" s="1"/>
  <c r="T4" i="4" s="1"/>
  <c r="T5" i="6" s="1"/>
  <c r="S6" i="5"/>
  <c r="R6" i="5"/>
  <c r="R8" i="5" s="1"/>
  <c r="R4" i="4" s="1"/>
  <c r="R5" i="6" s="1"/>
  <c r="Q6" i="5"/>
  <c r="Q8" i="5" s="1"/>
  <c r="Q4" i="4" s="1"/>
  <c r="Q5" i="6" s="1"/>
  <c r="P6" i="5"/>
  <c r="P8" i="5" s="1"/>
  <c r="P4" i="4" s="1"/>
  <c r="N13" i="5"/>
  <c r="M13" i="5"/>
  <c r="L13" i="5"/>
  <c r="L15" i="5" s="1"/>
  <c r="K13" i="5"/>
  <c r="K15" i="5" s="1"/>
  <c r="J13" i="5"/>
  <c r="I13" i="5"/>
  <c r="H13" i="5"/>
  <c r="H15" i="5" s="1"/>
  <c r="G13" i="5"/>
  <c r="G15" i="5" s="1"/>
  <c r="F13" i="5"/>
  <c r="E13" i="5"/>
  <c r="D13" i="5"/>
  <c r="C13" i="5"/>
  <c r="O13" i="5" s="1"/>
  <c r="D6" i="5"/>
  <c r="E6" i="5"/>
  <c r="F6" i="5"/>
  <c r="G6" i="5"/>
  <c r="G8" i="5" s="1"/>
  <c r="G4" i="4" s="1"/>
  <c r="G5" i="6" s="1"/>
  <c r="H6" i="5"/>
  <c r="I6" i="5"/>
  <c r="J6" i="5"/>
  <c r="K6" i="5"/>
  <c r="K8" i="5" s="1"/>
  <c r="K4" i="4" s="1"/>
  <c r="K5" i="6" s="1"/>
  <c r="L6" i="5"/>
  <c r="M6" i="5"/>
  <c r="N6" i="5"/>
  <c r="N8" i="5" s="1"/>
  <c r="N4" i="4" s="1"/>
  <c r="N5" i="6" s="1"/>
  <c r="F8" i="5"/>
  <c r="F4" i="4" s="1"/>
  <c r="F5" i="6" s="1"/>
  <c r="C6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A17" i="5"/>
  <c r="Z17" i="5"/>
  <c r="Y17" i="5"/>
  <c r="X17" i="5"/>
  <c r="W17" i="5"/>
  <c r="V17" i="5"/>
  <c r="U17" i="5"/>
  <c r="T17" i="5"/>
  <c r="S17" i="5"/>
  <c r="R17" i="5"/>
  <c r="Q17" i="5"/>
  <c r="P17" i="5"/>
  <c r="N17" i="5"/>
  <c r="M17" i="5"/>
  <c r="L17" i="5"/>
  <c r="K17" i="5"/>
  <c r="J17" i="5"/>
  <c r="I17" i="5"/>
  <c r="H17" i="5"/>
  <c r="G17" i="5"/>
  <c r="F17" i="5"/>
  <c r="E17" i="5"/>
  <c r="D17" i="5"/>
  <c r="C17" i="5"/>
  <c r="Y15" i="5"/>
  <c r="U15" i="5"/>
  <c r="M15" i="5"/>
  <c r="I15" i="5"/>
  <c r="E15" i="5"/>
  <c r="AN15" i="5"/>
  <c r="AM15" i="5"/>
  <c r="AL15" i="5"/>
  <c r="AJ15" i="5"/>
  <c r="AF15" i="5"/>
  <c r="AE15" i="5"/>
  <c r="AA15" i="5"/>
  <c r="Z15" i="5"/>
  <c r="W15" i="5"/>
  <c r="S15" i="5"/>
  <c r="R15" i="5"/>
  <c r="N15" i="5"/>
  <c r="J15" i="5"/>
  <c r="F15" i="5"/>
  <c r="D15" i="5"/>
  <c r="AO12" i="5"/>
  <c r="AB12" i="5"/>
  <c r="O12" i="5"/>
  <c r="AO11" i="5"/>
  <c r="AB11" i="5"/>
  <c r="O11" i="5"/>
  <c r="AN10" i="5"/>
  <c r="AN5" i="4" s="1"/>
  <c r="AM10" i="5"/>
  <c r="AM5" i="4" s="1"/>
  <c r="AL10" i="5"/>
  <c r="AL5" i="4" s="1"/>
  <c r="AK10" i="5"/>
  <c r="AJ10" i="5"/>
  <c r="AJ5" i="4" s="1"/>
  <c r="AI10" i="5"/>
  <c r="AI5" i="4" s="1"/>
  <c r="AH10" i="5"/>
  <c r="AH5" i="4" s="1"/>
  <c r="AG10" i="5"/>
  <c r="AF10" i="5"/>
  <c r="AF5" i="4" s="1"/>
  <c r="AE10" i="5"/>
  <c r="AE5" i="4" s="1"/>
  <c r="AD10" i="5"/>
  <c r="AD5" i="4" s="1"/>
  <c r="AC10" i="5"/>
  <c r="AA10" i="5"/>
  <c r="AA5" i="4" s="1"/>
  <c r="Z10" i="5"/>
  <c r="Z5" i="4" s="1"/>
  <c r="Y10" i="5"/>
  <c r="Y5" i="4" s="1"/>
  <c r="X10" i="5"/>
  <c r="W10" i="5"/>
  <c r="W5" i="4" s="1"/>
  <c r="V10" i="5"/>
  <c r="V5" i="4" s="1"/>
  <c r="U10" i="5"/>
  <c r="U5" i="4" s="1"/>
  <c r="T10" i="5"/>
  <c r="S10" i="5"/>
  <c r="S5" i="4" s="1"/>
  <c r="R10" i="5"/>
  <c r="R5" i="4" s="1"/>
  <c r="Q10" i="5"/>
  <c r="Q5" i="4" s="1"/>
  <c r="P10" i="5"/>
  <c r="N10" i="5"/>
  <c r="N5" i="4" s="1"/>
  <c r="M10" i="5"/>
  <c r="M5" i="4" s="1"/>
  <c r="L10" i="5"/>
  <c r="L5" i="4" s="1"/>
  <c r="K10" i="5"/>
  <c r="J10" i="5"/>
  <c r="J5" i="4" s="1"/>
  <c r="I10" i="5"/>
  <c r="I5" i="4" s="1"/>
  <c r="H10" i="5"/>
  <c r="H5" i="4" s="1"/>
  <c r="G10" i="5"/>
  <c r="F10" i="5"/>
  <c r="F5" i="4" s="1"/>
  <c r="E10" i="5"/>
  <c r="E5" i="4" s="1"/>
  <c r="D10" i="5"/>
  <c r="D5" i="4" s="1"/>
  <c r="C10" i="5"/>
  <c r="E8" i="5"/>
  <c r="E4" i="4" s="1"/>
  <c r="E5" i="6" s="1"/>
  <c r="AN8" i="5"/>
  <c r="AN4" i="4" s="1"/>
  <c r="AJ8" i="5"/>
  <c r="AJ4" i="4" s="1"/>
  <c r="AJ5" i="6" s="1"/>
  <c r="AI8" i="5"/>
  <c r="AI4" i="4" s="1"/>
  <c r="AI5" i="6" s="1"/>
  <c r="AF8" i="5"/>
  <c r="AF4" i="4" s="1"/>
  <c r="AF5" i="6" s="1"/>
  <c r="AE8" i="5"/>
  <c r="AE4" i="4" s="1"/>
  <c r="AE5" i="6" s="1"/>
  <c r="AD8" i="5"/>
  <c r="AD4" i="4" s="1"/>
  <c r="AD5" i="6" s="1"/>
  <c r="AA8" i="5"/>
  <c r="AA4" i="4" s="1"/>
  <c r="AA5" i="6" s="1"/>
  <c r="Z8" i="5"/>
  <c r="Z4" i="4" s="1"/>
  <c r="Z5" i="6" s="1"/>
  <c r="Y8" i="5"/>
  <c r="Y4" i="4" s="1"/>
  <c r="Y5" i="6" s="1"/>
  <c r="W8" i="5"/>
  <c r="W4" i="4" s="1"/>
  <c r="W5" i="6" s="1"/>
  <c r="V8" i="5"/>
  <c r="V4" i="4" s="1"/>
  <c r="V5" i="6" s="1"/>
  <c r="S8" i="5"/>
  <c r="S4" i="4" s="1"/>
  <c r="S5" i="6" s="1"/>
  <c r="M8" i="5"/>
  <c r="M4" i="4" s="1"/>
  <c r="M5" i="6" s="1"/>
  <c r="L8" i="5"/>
  <c r="L4" i="4" s="1"/>
  <c r="L5" i="6" s="1"/>
  <c r="I4" i="4"/>
  <c r="I5" i="6" s="1"/>
  <c r="H4" i="4"/>
  <c r="H5" i="6" s="1"/>
  <c r="D8" i="5"/>
  <c r="D4" i="4" s="1"/>
  <c r="D5" i="6" s="1"/>
  <c r="AO5" i="5"/>
  <c r="AB5" i="5"/>
  <c r="O5" i="5"/>
  <c r="AO4" i="5"/>
  <c r="AB4" i="5"/>
  <c r="O4" i="5"/>
  <c r="J4" i="4" l="1"/>
  <c r="J5" i="6" s="1"/>
  <c r="G5" i="4"/>
  <c r="K5" i="4"/>
  <c r="T5" i="4"/>
  <c r="X5" i="4"/>
  <c r="AG5" i="4"/>
  <c r="AK5" i="4"/>
  <c r="AB4" i="4"/>
  <c r="AB5" i="6" s="1"/>
  <c r="P5" i="6"/>
  <c r="O10" i="5"/>
  <c r="AB10" i="5"/>
  <c r="AO10" i="5"/>
  <c r="O17" i="5"/>
  <c r="AB17" i="5"/>
  <c r="AO17" i="5"/>
  <c r="C5" i="4"/>
  <c r="O5" i="4" s="1"/>
  <c r="P5" i="4"/>
  <c r="AB5" i="4" s="1"/>
  <c r="AC5" i="4"/>
  <c r="AO13" i="5"/>
  <c r="O6" i="5"/>
  <c r="AB15" i="5"/>
  <c r="AO15" i="5"/>
  <c r="AB13" i="5"/>
  <c r="AC8" i="5"/>
  <c r="C15" i="5"/>
  <c r="O15" i="5" s="1"/>
  <c r="AB8" i="5"/>
  <c r="C8" i="5"/>
  <c r="AB6" i="5"/>
  <c r="D114" i="8"/>
  <c r="E114" i="8"/>
  <c r="F114" i="8"/>
  <c r="G114" i="8"/>
  <c r="H114" i="8"/>
  <c r="I114" i="8"/>
  <c r="J114" i="8"/>
  <c r="K114" i="8"/>
  <c r="L114" i="8"/>
  <c r="M114" i="8"/>
  <c r="N114" i="8"/>
  <c r="O114" i="8"/>
  <c r="P114" i="8"/>
  <c r="Q114" i="8"/>
  <c r="C114" i="8"/>
  <c r="I93" i="8"/>
  <c r="J93" i="8" s="1"/>
  <c r="K93" i="8" s="1"/>
  <c r="L93" i="8" s="1"/>
  <c r="M93" i="8" s="1"/>
  <c r="N93" i="8" s="1"/>
  <c r="O93" i="8" s="1"/>
  <c r="P93" i="8" s="1"/>
  <c r="Q93" i="8" s="1"/>
  <c r="R93" i="8" s="1"/>
  <c r="S93" i="8" s="1"/>
  <c r="T93" i="8" s="1"/>
  <c r="U93" i="8" s="1"/>
  <c r="V93" i="8" s="1"/>
  <c r="D89" i="8"/>
  <c r="E89" i="8" s="1"/>
  <c r="F89" i="8" s="1"/>
  <c r="G89" i="8" s="1"/>
  <c r="H89" i="8" s="1"/>
  <c r="I89" i="8" s="1"/>
  <c r="J89" i="8" s="1"/>
  <c r="K89" i="8" s="1"/>
  <c r="L89" i="8" s="1"/>
  <c r="M89" i="8" s="1"/>
  <c r="N89" i="8" s="1"/>
  <c r="O89" i="8" s="1"/>
  <c r="P89" i="8" s="1"/>
  <c r="Q89" i="8" s="1"/>
  <c r="R89" i="8" s="1"/>
  <c r="S89" i="8" s="1"/>
  <c r="T89" i="8" s="1"/>
  <c r="U89" i="8" s="1"/>
  <c r="V89" i="8" s="1"/>
  <c r="D90" i="8"/>
  <c r="E90" i="8" s="1"/>
  <c r="F90" i="8" s="1"/>
  <c r="G90" i="8" s="1"/>
  <c r="H90" i="8" s="1"/>
  <c r="I90" i="8" s="1"/>
  <c r="J90" i="8" s="1"/>
  <c r="K90" i="8" s="1"/>
  <c r="L90" i="8" s="1"/>
  <c r="M90" i="8" s="1"/>
  <c r="N90" i="8" s="1"/>
  <c r="O90" i="8" s="1"/>
  <c r="P90" i="8" s="1"/>
  <c r="Q90" i="8" s="1"/>
  <c r="R90" i="8" s="1"/>
  <c r="S90" i="8" s="1"/>
  <c r="T90" i="8" s="1"/>
  <c r="U90" i="8" s="1"/>
  <c r="V90" i="8" s="1"/>
  <c r="D91" i="8"/>
  <c r="E91" i="8" s="1"/>
  <c r="F91" i="8" s="1"/>
  <c r="G91" i="8" s="1"/>
  <c r="H91" i="8" s="1"/>
  <c r="I91" i="8" s="1"/>
  <c r="J91" i="8" s="1"/>
  <c r="K91" i="8" s="1"/>
  <c r="L91" i="8" s="1"/>
  <c r="M91" i="8" s="1"/>
  <c r="N91" i="8" s="1"/>
  <c r="O91" i="8" s="1"/>
  <c r="P91" i="8" s="1"/>
  <c r="Q91" i="8" s="1"/>
  <c r="R91" i="8" s="1"/>
  <c r="S91" i="8" s="1"/>
  <c r="T91" i="8" s="1"/>
  <c r="U91" i="8" s="1"/>
  <c r="V91" i="8" s="1"/>
  <c r="D92" i="8"/>
  <c r="E92" i="8" s="1"/>
  <c r="F92" i="8" s="1"/>
  <c r="G92" i="8" s="1"/>
  <c r="H92" i="8" s="1"/>
  <c r="I92" i="8" s="1"/>
  <c r="J92" i="8" s="1"/>
  <c r="K92" i="8" s="1"/>
  <c r="L92" i="8" s="1"/>
  <c r="M92" i="8" s="1"/>
  <c r="N92" i="8" s="1"/>
  <c r="O92" i="8" s="1"/>
  <c r="P92" i="8" s="1"/>
  <c r="Q92" i="8" s="1"/>
  <c r="R92" i="8" s="1"/>
  <c r="S92" i="8" s="1"/>
  <c r="T92" i="8" s="1"/>
  <c r="U92" i="8" s="1"/>
  <c r="V92" i="8" s="1"/>
  <c r="O84" i="8"/>
  <c r="C82" i="8"/>
  <c r="O82" i="8" s="1"/>
  <c r="N81" i="8"/>
  <c r="M81" i="8"/>
  <c r="L81" i="8"/>
  <c r="K81" i="8"/>
  <c r="J81" i="8"/>
  <c r="I81" i="8"/>
  <c r="H81" i="8"/>
  <c r="G81" i="8"/>
  <c r="F81" i="8"/>
  <c r="E81" i="8"/>
  <c r="D81" i="8"/>
  <c r="C81" i="8"/>
  <c r="D80" i="8"/>
  <c r="E80" i="8" s="1"/>
  <c r="F80" i="8" s="1"/>
  <c r="G80" i="8" s="1"/>
  <c r="H80" i="8" s="1"/>
  <c r="I80" i="8" s="1"/>
  <c r="J80" i="8" s="1"/>
  <c r="K80" i="8" s="1"/>
  <c r="L80" i="8" s="1"/>
  <c r="M80" i="8" s="1"/>
  <c r="N80" i="8" s="1"/>
  <c r="H8" i="7"/>
  <c r="I8" i="7" s="1"/>
  <c r="J8" i="7" s="1"/>
  <c r="K8" i="7" s="1"/>
  <c r="L8" i="7" s="1"/>
  <c r="M8" i="7" s="1"/>
  <c r="N8" i="7" s="1"/>
  <c r="O8" i="7" s="1"/>
  <c r="P8" i="7" s="1"/>
  <c r="Q8" i="7" s="1"/>
  <c r="R8" i="7" s="1"/>
  <c r="S8" i="7" s="1"/>
  <c r="T8" i="7" s="1"/>
  <c r="U8" i="7" s="1"/>
  <c r="V8" i="7" s="1"/>
  <c r="D36" i="8"/>
  <c r="E39" i="8"/>
  <c r="F39" i="8" s="1"/>
  <c r="G39" i="8" s="1"/>
  <c r="H39" i="8" s="1"/>
  <c r="I39" i="8" s="1"/>
  <c r="J39" i="8" s="1"/>
  <c r="K39" i="8" s="1"/>
  <c r="L39" i="8" s="1"/>
  <c r="Q11" i="8"/>
  <c r="T5" i="2"/>
  <c r="R5" i="7"/>
  <c r="S5" i="7" s="1"/>
  <c r="T5" i="7" s="1"/>
  <c r="U5" i="7" s="1"/>
  <c r="E4" i="8"/>
  <c r="E5" i="8"/>
  <c r="E6" i="8"/>
  <c r="E7" i="8"/>
  <c r="E8" i="8"/>
  <c r="E9" i="8"/>
  <c r="E10" i="8"/>
  <c r="E11" i="8"/>
  <c r="E12" i="8"/>
  <c r="E13" i="8"/>
  <c r="E14" i="8"/>
  <c r="E15" i="8"/>
  <c r="C16" i="8"/>
  <c r="E21" i="8"/>
  <c r="E22" i="8"/>
  <c r="E23" i="8"/>
  <c r="E24" i="8"/>
  <c r="E25" i="8"/>
  <c r="E26" i="8"/>
  <c r="E27" i="8"/>
  <c r="E28" i="8"/>
  <c r="E29" i="8"/>
  <c r="E30" i="8"/>
  <c r="E31" i="8"/>
  <c r="E32" i="8"/>
  <c r="C33" i="8"/>
  <c r="D7" i="6"/>
  <c r="D8" i="6"/>
  <c r="D13" i="6"/>
  <c r="D15" i="6"/>
  <c r="D16" i="6"/>
  <c r="E7" i="6"/>
  <c r="E8" i="6"/>
  <c r="E13" i="6"/>
  <c r="E14" i="6"/>
  <c r="E15" i="6"/>
  <c r="E16" i="6"/>
  <c r="F7" i="6"/>
  <c r="F8" i="6"/>
  <c r="F13" i="6"/>
  <c r="F14" i="6"/>
  <c r="F15" i="6"/>
  <c r="F16" i="6"/>
  <c r="G7" i="6"/>
  <c r="G8" i="6"/>
  <c r="G13" i="6"/>
  <c r="G14" i="6"/>
  <c r="G15" i="6"/>
  <c r="G16" i="6"/>
  <c r="H7" i="6"/>
  <c r="H8" i="6"/>
  <c r="H13" i="6"/>
  <c r="H14" i="6"/>
  <c r="H15" i="6"/>
  <c r="H16" i="6"/>
  <c r="I7" i="6"/>
  <c r="I8" i="6"/>
  <c r="I13" i="6"/>
  <c r="I14" i="6"/>
  <c r="I15" i="6"/>
  <c r="I16" i="6"/>
  <c r="J7" i="6"/>
  <c r="J8" i="6"/>
  <c r="J13" i="6"/>
  <c r="J14" i="6"/>
  <c r="J15" i="6"/>
  <c r="J16" i="6"/>
  <c r="K7" i="6"/>
  <c r="K8" i="6"/>
  <c r="K13" i="6"/>
  <c r="K14" i="6"/>
  <c r="K15" i="6"/>
  <c r="K16" i="6"/>
  <c r="L7" i="6"/>
  <c r="L8" i="6"/>
  <c r="L13" i="6"/>
  <c r="L14" i="6"/>
  <c r="L15" i="6"/>
  <c r="L16" i="6"/>
  <c r="M7" i="6"/>
  <c r="M8" i="6"/>
  <c r="M13" i="6"/>
  <c r="M14" i="6"/>
  <c r="M15" i="6"/>
  <c r="M16" i="6"/>
  <c r="N7" i="6"/>
  <c r="N8" i="6"/>
  <c r="N13" i="6"/>
  <c r="N14" i="6"/>
  <c r="N15" i="6"/>
  <c r="N16" i="6"/>
  <c r="O6" i="6"/>
  <c r="O7" i="6"/>
  <c r="O8" i="6"/>
  <c r="O11" i="6"/>
  <c r="O13" i="6"/>
  <c r="O14" i="6"/>
  <c r="O15" i="6"/>
  <c r="O16" i="6"/>
  <c r="P6" i="6"/>
  <c r="P7" i="6"/>
  <c r="P8" i="6"/>
  <c r="P11" i="6"/>
  <c r="P13" i="6"/>
  <c r="P14" i="6"/>
  <c r="P15" i="6"/>
  <c r="P16" i="6"/>
  <c r="Q6" i="6"/>
  <c r="Q7" i="6"/>
  <c r="Q8" i="6"/>
  <c r="Q11" i="6"/>
  <c r="Q13" i="6"/>
  <c r="Q14" i="6"/>
  <c r="Q15" i="6"/>
  <c r="Q16" i="6"/>
  <c r="R6" i="6"/>
  <c r="R7" i="6"/>
  <c r="R8" i="6"/>
  <c r="R11" i="6"/>
  <c r="R13" i="6"/>
  <c r="R14" i="6"/>
  <c r="R15" i="6"/>
  <c r="R16" i="6"/>
  <c r="S6" i="6"/>
  <c r="S7" i="6"/>
  <c r="S8" i="6"/>
  <c r="S13" i="6"/>
  <c r="S14" i="6"/>
  <c r="S15" i="6"/>
  <c r="S16" i="6"/>
  <c r="T6" i="6"/>
  <c r="T7" i="6"/>
  <c r="T8" i="6"/>
  <c r="T13" i="6"/>
  <c r="T14" i="6"/>
  <c r="T15" i="6"/>
  <c r="T16" i="6"/>
  <c r="U6" i="6"/>
  <c r="U7" i="6"/>
  <c r="U8" i="6"/>
  <c r="U13" i="6"/>
  <c r="U14" i="6"/>
  <c r="U15" i="6"/>
  <c r="U16" i="6"/>
  <c r="V6" i="6"/>
  <c r="V7" i="6"/>
  <c r="V8" i="6"/>
  <c r="V13" i="6"/>
  <c r="V14" i="6"/>
  <c r="V15" i="6"/>
  <c r="V16" i="6"/>
  <c r="W6" i="6"/>
  <c r="W7" i="6"/>
  <c r="W8" i="6"/>
  <c r="W13" i="6"/>
  <c r="W14" i="6"/>
  <c r="W15" i="6"/>
  <c r="W16" i="6"/>
  <c r="X6" i="6"/>
  <c r="X7" i="6"/>
  <c r="X8" i="6"/>
  <c r="X13" i="6"/>
  <c r="X14" i="6"/>
  <c r="X15" i="6"/>
  <c r="X16" i="6"/>
  <c r="Y6" i="6"/>
  <c r="Y7" i="6"/>
  <c r="Y8" i="6"/>
  <c r="Y13" i="6"/>
  <c r="Y14" i="6"/>
  <c r="Y15" i="6"/>
  <c r="Y16" i="6"/>
  <c r="Z6" i="6"/>
  <c r="Z7" i="6"/>
  <c r="Z8" i="6"/>
  <c r="Z13" i="6"/>
  <c r="Z14" i="6"/>
  <c r="Z15" i="6"/>
  <c r="Z16" i="6"/>
  <c r="AA6" i="6"/>
  <c r="AA7" i="6"/>
  <c r="AA8" i="6"/>
  <c r="AA13" i="6"/>
  <c r="AA14" i="6"/>
  <c r="AA15" i="6"/>
  <c r="AA16" i="6"/>
  <c r="AB6" i="6"/>
  <c r="AB7" i="6"/>
  <c r="AB8" i="6"/>
  <c r="AB13" i="6"/>
  <c r="AB14" i="6"/>
  <c r="AB15" i="6"/>
  <c r="AB16" i="6"/>
  <c r="AC6" i="6"/>
  <c r="AC7" i="6"/>
  <c r="AC8" i="6"/>
  <c r="AC13" i="6"/>
  <c r="AC14" i="6"/>
  <c r="AC15" i="6"/>
  <c r="AC16" i="6"/>
  <c r="AD6" i="6"/>
  <c r="AD7" i="6"/>
  <c r="AD8" i="6"/>
  <c r="AD13" i="6"/>
  <c r="AD14" i="6"/>
  <c r="AD15" i="6"/>
  <c r="AD16" i="6"/>
  <c r="AE6" i="6"/>
  <c r="AE7" i="6"/>
  <c r="AE8" i="6"/>
  <c r="AE13" i="6"/>
  <c r="AE14" i="6"/>
  <c r="AE15" i="6"/>
  <c r="AE16" i="6"/>
  <c r="AF6" i="6"/>
  <c r="AF7" i="6"/>
  <c r="AF8" i="6"/>
  <c r="AF13" i="6"/>
  <c r="AF14" i="6"/>
  <c r="AF15" i="6"/>
  <c r="AF16" i="6"/>
  <c r="AG6" i="6"/>
  <c r="AG7" i="6"/>
  <c r="AG8" i="6"/>
  <c r="AG13" i="6"/>
  <c r="AG14" i="6"/>
  <c r="AG15" i="6"/>
  <c r="AG16" i="6"/>
  <c r="AH6" i="6"/>
  <c r="AH7" i="6"/>
  <c r="AH8" i="6"/>
  <c r="AH13" i="6"/>
  <c r="AH14" i="6"/>
  <c r="AH15" i="6"/>
  <c r="AH16" i="6"/>
  <c r="AI6" i="6"/>
  <c r="AI7" i="6"/>
  <c r="AI8" i="6"/>
  <c r="AI13" i="6"/>
  <c r="AI14" i="6"/>
  <c r="AI15" i="6"/>
  <c r="AI16" i="6"/>
  <c r="AJ6" i="6"/>
  <c r="AJ7" i="6"/>
  <c r="AJ8" i="6"/>
  <c r="AJ13" i="6"/>
  <c r="AJ14" i="6"/>
  <c r="AJ15" i="6"/>
  <c r="AJ16" i="6"/>
  <c r="AK6" i="6"/>
  <c r="AK7" i="6"/>
  <c r="AK8" i="6"/>
  <c r="AK13" i="6"/>
  <c r="AK14" i="6"/>
  <c r="AK15" i="6"/>
  <c r="AK16" i="6"/>
  <c r="AL6" i="6"/>
  <c r="AL7" i="6"/>
  <c r="AL8" i="6"/>
  <c r="AL13" i="6"/>
  <c r="AL14" i="6"/>
  <c r="AL15" i="6"/>
  <c r="AL16" i="6"/>
  <c r="C7" i="6"/>
  <c r="C8" i="6"/>
  <c r="C11" i="6"/>
  <c r="C15" i="6"/>
  <c r="C16" i="6"/>
  <c r="D25" i="1"/>
  <c r="G25" i="1" s="1"/>
  <c r="E25" i="1"/>
  <c r="F25" i="1"/>
  <c r="E28" i="1"/>
  <c r="E27" i="1"/>
  <c r="E26" i="1"/>
  <c r="D28" i="1"/>
  <c r="F28" i="1" s="1"/>
  <c r="D27" i="1"/>
  <c r="D29" i="1" s="1"/>
  <c r="C8" i="4" s="1"/>
  <c r="D26" i="1"/>
  <c r="A16" i="1"/>
  <c r="AB9" i="2"/>
  <c r="AB10" i="2"/>
  <c r="O9" i="2"/>
  <c r="O10" i="2"/>
  <c r="AC2" i="5"/>
  <c r="P2" i="5"/>
  <c r="C2" i="5"/>
  <c r="AB6" i="1"/>
  <c r="P6" i="1"/>
  <c r="D6" i="1"/>
  <c r="AC2" i="2"/>
  <c r="P2" i="2"/>
  <c r="C2" i="2"/>
  <c r="B4" i="3"/>
  <c r="B6" i="3" s="1"/>
  <c r="E4" i="3"/>
  <c r="E6" i="3" s="1"/>
  <c r="H4" i="3"/>
  <c r="H6" i="3" s="1"/>
  <c r="AC6" i="2"/>
  <c r="AA12" i="6" s="1"/>
  <c r="AD6" i="2"/>
  <c r="AB12" i="6" s="1"/>
  <c r="AE6" i="2"/>
  <c r="AC12" i="6" s="1"/>
  <c r="AF6" i="2"/>
  <c r="AD12" i="6" s="1"/>
  <c r="AG6" i="2"/>
  <c r="AE12" i="6" s="1"/>
  <c r="AH6" i="2"/>
  <c r="AF12" i="6" s="1"/>
  <c r="AI6" i="2"/>
  <c r="AG12" i="6" s="1"/>
  <c r="AJ6" i="2"/>
  <c r="AH12" i="6" s="1"/>
  <c r="AK6" i="2"/>
  <c r="AI12" i="6" s="1"/>
  <c r="AL6" i="2"/>
  <c r="AJ12" i="6" s="1"/>
  <c r="AM6" i="2"/>
  <c r="AK12" i="6" s="1"/>
  <c r="AN6" i="2"/>
  <c r="AL12" i="6" s="1"/>
  <c r="P6" i="2"/>
  <c r="O12" i="6" s="1"/>
  <c r="Q6" i="2"/>
  <c r="P12" i="6" s="1"/>
  <c r="R6" i="2"/>
  <c r="Q12" i="6" s="1"/>
  <c r="S6" i="2"/>
  <c r="R12" i="6" s="1"/>
  <c r="T6" i="2"/>
  <c r="S12" i="6" s="1"/>
  <c r="U6" i="2"/>
  <c r="T12" i="6" s="1"/>
  <c r="V6" i="2"/>
  <c r="U12" i="6" s="1"/>
  <c r="W6" i="2"/>
  <c r="V12" i="6" s="1"/>
  <c r="X6" i="2"/>
  <c r="W12" i="6" s="1"/>
  <c r="Y6" i="2"/>
  <c r="X12" i="6" s="1"/>
  <c r="Z6" i="2"/>
  <c r="Y12" i="6" s="1"/>
  <c r="AA6" i="2"/>
  <c r="Z12" i="6" s="1"/>
  <c r="C6" i="2"/>
  <c r="C12" i="6" s="1"/>
  <c r="D6" i="2"/>
  <c r="D12" i="6" s="1"/>
  <c r="E6" i="2"/>
  <c r="E12" i="6" s="1"/>
  <c r="F6" i="2"/>
  <c r="F12" i="6" s="1"/>
  <c r="G6" i="2"/>
  <c r="G12" i="6" s="1"/>
  <c r="H6" i="2"/>
  <c r="H12" i="6" s="1"/>
  <c r="I6" i="2"/>
  <c r="I12" i="6" s="1"/>
  <c r="J6" i="2"/>
  <c r="J12" i="6" s="1"/>
  <c r="K6" i="2"/>
  <c r="K12" i="6" s="1"/>
  <c r="L6" i="2"/>
  <c r="L12" i="6" s="1"/>
  <c r="M6" i="2"/>
  <c r="M12" i="6" s="1"/>
  <c r="N6" i="2"/>
  <c r="N12" i="6" s="1"/>
  <c r="O8" i="2"/>
  <c r="O7" i="2"/>
  <c r="AB8" i="2"/>
  <c r="AB7" i="2"/>
  <c r="AB6" i="2"/>
  <c r="AO7" i="2"/>
  <c r="AO8" i="2"/>
  <c r="N4" i="3"/>
  <c r="N6" i="3" s="1"/>
  <c r="K4" i="3"/>
  <c r="K6" i="3" s="1"/>
  <c r="Z9" i="6" l="1"/>
  <c r="AO5" i="4"/>
  <c r="F27" i="1"/>
  <c r="G27" i="1" s="1"/>
  <c r="AO6" i="2"/>
  <c r="O6" i="2"/>
  <c r="F26" i="1"/>
  <c r="F29" i="1" s="1"/>
  <c r="E8" i="4" s="1"/>
  <c r="H25" i="1"/>
  <c r="AD11" i="6"/>
  <c r="AC11" i="6"/>
  <c r="AB11" i="6"/>
  <c r="AA11" i="6"/>
  <c r="AO8" i="5"/>
  <c r="AC4" i="4"/>
  <c r="AJ4" i="2"/>
  <c r="O8" i="5"/>
  <c r="C4" i="4"/>
  <c r="V5" i="7"/>
  <c r="V114" i="8" s="1"/>
  <c r="U114" i="8"/>
  <c r="D11" i="6"/>
  <c r="T114" i="8"/>
  <c r="S114" i="8"/>
  <c r="R114" i="8"/>
  <c r="V9" i="6"/>
  <c r="Q9" i="6"/>
  <c r="AH9" i="6"/>
  <c r="R9" i="6"/>
  <c r="N9" i="6"/>
  <c r="AL9" i="6"/>
  <c r="H9" i="6"/>
  <c r="AB9" i="6"/>
  <c r="G9" i="6"/>
  <c r="F9" i="6"/>
  <c r="K9" i="6"/>
  <c r="D9" i="6"/>
  <c r="L9" i="6"/>
  <c r="AF9" i="6"/>
  <c r="AJ9" i="6"/>
  <c r="J9" i="6"/>
  <c r="AK9" i="6"/>
  <c r="AG9" i="6"/>
  <c r="Y9" i="6"/>
  <c r="U9" i="6"/>
  <c r="M9" i="6"/>
  <c r="I9" i="6"/>
  <c r="AI9" i="6"/>
  <c r="AE9" i="6"/>
  <c r="AD9" i="6"/>
  <c r="AA9" i="6"/>
  <c r="W9" i="6"/>
  <c r="S9" i="6"/>
  <c r="P9" i="6"/>
  <c r="E9" i="6"/>
  <c r="X9" i="6"/>
  <c r="T9" i="6"/>
  <c r="C79" i="8"/>
  <c r="G79" i="8"/>
  <c r="K79" i="8"/>
  <c r="D79" i="8"/>
  <c r="H79" i="8"/>
  <c r="L79" i="8"/>
  <c r="E79" i="8"/>
  <c r="I79" i="8"/>
  <c r="M79" i="8"/>
  <c r="L4" i="2"/>
  <c r="L10" i="6" s="1"/>
  <c r="T4" i="2"/>
  <c r="S10" i="6" s="1"/>
  <c r="AL4" i="2"/>
  <c r="AJ10" i="6" s="1"/>
  <c r="M4" i="2"/>
  <c r="F79" i="8"/>
  <c r="J79" i="8"/>
  <c r="N79" i="8"/>
  <c r="C35" i="8"/>
  <c r="O81" i="8"/>
  <c r="O83" i="8"/>
  <c r="O80" i="8"/>
  <c r="C37" i="8"/>
  <c r="C10" i="7" s="1"/>
  <c r="C116" i="8" s="1"/>
  <c r="D35" i="8"/>
  <c r="E35" i="8" s="1"/>
  <c r="F35" i="8" s="1"/>
  <c r="G35" i="8" s="1"/>
  <c r="D37" i="8"/>
  <c r="D10" i="7" s="1"/>
  <c r="D116" i="8" s="1"/>
  <c r="E36" i="8"/>
  <c r="F36" i="8" s="1"/>
  <c r="G36" i="8" s="1"/>
  <c r="H36" i="8" s="1"/>
  <c r="I36" i="8" s="1"/>
  <c r="J36" i="8" s="1"/>
  <c r="K36" i="8" s="1"/>
  <c r="L36" i="8" s="1"/>
  <c r="M36" i="8" s="1"/>
  <c r="N36" i="8" s="1"/>
  <c r="O36" i="8" s="1"/>
  <c r="P36" i="8" s="1"/>
  <c r="Q36" i="8" s="1"/>
  <c r="R36" i="8" s="1"/>
  <c r="S36" i="8" s="1"/>
  <c r="T36" i="8" s="1"/>
  <c r="U36" i="8" s="1"/>
  <c r="V36" i="8" s="1"/>
  <c r="AE11" i="6"/>
  <c r="S11" i="6"/>
  <c r="U5" i="2"/>
  <c r="AG4" i="2"/>
  <c r="W4" i="2"/>
  <c r="K4" i="2"/>
  <c r="I4" i="2"/>
  <c r="AI4" i="2"/>
  <c r="H4" i="2"/>
  <c r="G4" i="2"/>
  <c r="E4" i="2"/>
  <c r="AA4" i="2"/>
  <c r="X4" i="2"/>
  <c r="S4" i="2"/>
  <c r="AK4" i="2"/>
  <c r="AH4" i="2"/>
  <c r="AE4" i="2"/>
  <c r="D4" i="2"/>
  <c r="Z4" i="2"/>
  <c r="U4" i="2"/>
  <c r="R4" i="2"/>
  <c r="P4" i="2"/>
  <c r="AM4" i="2"/>
  <c r="AD4" i="2"/>
  <c r="AF4" i="2"/>
  <c r="AC4" i="2"/>
  <c r="C4" i="2"/>
  <c r="F4" i="2"/>
  <c r="J4" i="2"/>
  <c r="N4" i="2"/>
  <c r="Y4" i="2"/>
  <c r="V4" i="2"/>
  <c r="Q4" i="2"/>
  <c r="AN4" i="2"/>
  <c r="E29" i="1"/>
  <c r="D8" i="4" s="1"/>
  <c r="G28" i="1"/>
  <c r="S17" i="6" l="1"/>
  <c r="AH10" i="6"/>
  <c r="M10" i="6"/>
  <c r="G26" i="1"/>
  <c r="C5" i="6"/>
  <c r="C9" i="6" s="1"/>
  <c r="O4" i="4"/>
  <c r="O5" i="6" s="1"/>
  <c r="O9" i="6" s="1"/>
  <c r="AC5" i="6"/>
  <c r="AC9" i="6" s="1"/>
  <c r="AO4" i="4"/>
  <c r="F37" i="8"/>
  <c r="F10" i="7" s="1"/>
  <c r="F116" i="8" s="1"/>
  <c r="H26" i="1"/>
  <c r="I25" i="1"/>
  <c r="J25" i="1" s="1"/>
  <c r="H27" i="1"/>
  <c r="E11" i="6"/>
  <c r="O79" i="8"/>
  <c r="T11" i="2"/>
  <c r="T7" i="4" s="1"/>
  <c r="E37" i="8"/>
  <c r="E10" i="7" s="1"/>
  <c r="E116" i="8" s="1"/>
  <c r="G37" i="8"/>
  <c r="G10" i="7" s="1"/>
  <c r="G116" i="8" s="1"/>
  <c r="H35" i="8"/>
  <c r="AF11" i="6"/>
  <c r="V5" i="2"/>
  <c r="T11" i="6"/>
  <c r="V10" i="6"/>
  <c r="AE10" i="6"/>
  <c r="AE17" i="6" s="1"/>
  <c r="AG11" i="2"/>
  <c r="AG7" i="4" s="1"/>
  <c r="AL10" i="6"/>
  <c r="F10" i="6"/>
  <c r="F11" i="2"/>
  <c r="F7" i="4" s="1"/>
  <c r="AB10" i="6"/>
  <c r="AB17" i="6" s="1"/>
  <c r="AD11" i="2"/>
  <c r="AD7" i="4" s="1"/>
  <c r="T10" i="6"/>
  <c r="U11" i="2"/>
  <c r="U7" i="4" s="1"/>
  <c r="AF10" i="6"/>
  <c r="AF17" i="6" s="1"/>
  <c r="AH11" i="2"/>
  <c r="AH7" i="4" s="1"/>
  <c r="Z10" i="6"/>
  <c r="Q11" i="2"/>
  <c r="Q7" i="4" s="1"/>
  <c r="P10" i="6"/>
  <c r="P17" i="6" s="1"/>
  <c r="C11" i="2"/>
  <c r="C7" i="4" s="1"/>
  <c r="C10" i="6"/>
  <c r="C17" i="6" s="1"/>
  <c r="O4" i="2"/>
  <c r="AK10" i="6"/>
  <c r="Y10" i="6"/>
  <c r="AI10" i="6"/>
  <c r="E10" i="6"/>
  <c r="E11" i="2"/>
  <c r="E7" i="4" s="1"/>
  <c r="E9" i="4" s="1"/>
  <c r="AI11" i="2"/>
  <c r="AI7" i="4" s="1"/>
  <c r="AG10" i="6"/>
  <c r="U10" i="6"/>
  <c r="V11" i="2"/>
  <c r="V7" i="4" s="1"/>
  <c r="N10" i="6"/>
  <c r="AA10" i="6"/>
  <c r="AA17" i="6" s="1"/>
  <c r="AC11" i="2"/>
  <c r="AC7" i="4" s="1"/>
  <c r="AO4" i="2"/>
  <c r="E88" i="8" s="1"/>
  <c r="F88" i="8" s="1"/>
  <c r="G88" i="8" s="1"/>
  <c r="H88" i="8" s="1"/>
  <c r="I88" i="8" s="1"/>
  <c r="J88" i="8" s="1"/>
  <c r="K88" i="8" s="1"/>
  <c r="L88" i="8" s="1"/>
  <c r="M88" i="8" s="1"/>
  <c r="N88" i="8" s="1"/>
  <c r="O88" i="8" s="1"/>
  <c r="P88" i="8" s="1"/>
  <c r="Q88" i="8" s="1"/>
  <c r="R88" i="8" s="1"/>
  <c r="S88" i="8" s="1"/>
  <c r="T88" i="8" s="1"/>
  <c r="U88" i="8" s="1"/>
  <c r="V88" i="8" s="1"/>
  <c r="AB4" i="2"/>
  <c r="D88" i="8" s="1"/>
  <c r="O10" i="6"/>
  <c r="O17" i="6" s="1"/>
  <c r="P11" i="2"/>
  <c r="P7" i="4" s="1"/>
  <c r="D10" i="6"/>
  <c r="D17" i="6" s="1"/>
  <c r="D11" i="2"/>
  <c r="D7" i="4" s="1"/>
  <c r="D9" i="4" s="1"/>
  <c r="R10" i="6"/>
  <c r="R17" i="6" s="1"/>
  <c r="S11" i="2"/>
  <c r="S7" i="4" s="1"/>
  <c r="G10" i="6"/>
  <c r="I10" i="6"/>
  <c r="X10" i="6"/>
  <c r="J10" i="6"/>
  <c r="AD10" i="6"/>
  <c r="AD17" i="6" s="1"/>
  <c r="AF11" i="2"/>
  <c r="AF7" i="4" s="1"/>
  <c r="Q10" i="6"/>
  <c r="Q17" i="6" s="1"/>
  <c r="R11" i="2"/>
  <c r="R7" i="4" s="1"/>
  <c r="AC10" i="6"/>
  <c r="AC17" i="6" s="1"/>
  <c r="AE11" i="2"/>
  <c r="AE7" i="4" s="1"/>
  <c r="W10" i="6"/>
  <c r="H10" i="6"/>
  <c r="K10" i="6"/>
  <c r="G29" i="1"/>
  <c r="F8" i="4" s="1"/>
  <c r="H28" i="1"/>
  <c r="I28" i="1" s="1"/>
  <c r="E17" i="6" l="1"/>
  <c r="K25" i="1"/>
  <c r="T17" i="6"/>
  <c r="F9" i="4"/>
  <c r="I26" i="1"/>
  <c r="I27" i="1"/>
  <c r="F11" i="6"/>
  <c r="F17" i="6" s="1"/>
  <c r="C9" i="4"/>
  <c r="C19" i="6"/>
  <c r="D4" i="6" s="1"/>
  <c r="D19" i="6" s="1"/>
  <c r="E4" i="6" s="1"/>
  <c r="E19" i="6" s="1"/>
  <c r="F4" i="6" s="1"/>
  <c r="I35" i="8"/>
  <c r="H37" i="8"/>
  <c r="H10" i="7" s="1"/>
  <c r="H116" i="8" s="1"/>
  <c r="AG11" i="6"/>
  <c r="AG17" i="6" s="1"/>
  <c r="AJ5" i="2"/>
  <c r="W5" i="2"/>
  <c r="U11" i="6"/>
  <c r="U17" i="6" s="1"/>
  <c r="H29" i="1"/>
  <c r="G8" i="4" s="1"/>
  <c r="J28" i="1"/>
  <c r="L25" i="1" l="1"/>
  <c r="M25" i="1" s="1"/>
  <c r="N25" i="1" s="1"/>
  <c r="F19" i="6"/>
  <c r="G4" i="6" s="1"/>
  <c r="I29" i="1"/>
  <c r="H8" i="4" s="1"/>
  <c r="J26" i="1"/>
  <c r="J27" i="1"/>
  <c r="G11" i="6"/>
  <c r="G17" i="6" s="1"/>
  <c r="G11" i="2"/>
  <c r="G7" i="4" s="1"/>
  <c r="G9" i="4" s="1"/>
  <c r="J35" i="8"/>
  <c r="I37" i="8"/>
  <c r="I10" i="7" s="1"/>
  <c r="I116" i="8" s="1"/>
  <c r="AH11" i="6"/>
  <c r="AH17" i="6" s="1"/>
  <c r="AK5" i="2"/>
  <c r="AJ11" i="2"/>
  <c r="AJ7" i="4" s="1"/>
  <c r="V11" i="6"/>
  <c r="V17" i="6" s="1"/>
  <c r="X5" i="2"/>
  <c r="W11" i="2"/>
  <c r="W7" i="4" s="1"/>
  <c r="K28" i="1"/>
  <c r="L28" i="1" s="1"/>
  <c r="G19" i="6" l="1"/>
  <c r="H4" i="6" s="1"/>
  <c r="K27" i="1"/>
  <c r="L27" i="1"/>
  <c r="K29" i="1"/>
  <c r="J8" i="4" s="1"/>
  <c r="J29" i="1"/>
  <c r="I8" i="4" s="1"/>
  <c r="O25" i="1"/>
  <c r="K26" i="1"/>
  <c r="H11" i="6"/>
  <c r="H17" i="6" s="1"/>
  <c r="H11" i="2"/>
  <c r="H7" i="4" s="1"/>
  <c r="H9" i="4" s="1"/>
  <c r="J37" i="8"/>
  <c r="J10" i="7" s="1"/>
  <c r="J116" i="8" s="1"/>
  <c r="K35" i="8"/>
  <c r="AL5" i="2"/>
  <c r="AI11" i="6"/>
  <c r="AI17" i="6" s="1"/>
  <c r="AK11" i="2"/>
  <c r="AK7" i="4" s="1"/>
  <c r="Y5" i="2"/>
  <c r="W11" i="6"/>
  <c r="W17" i="6" s="1"/>
  <c r="X11" i="2"/>
  <c r="X7" i="4" s="1"/>
  <c r="M28" i="1"/>
  <c r="H19" i="6" l="1"/>
  <c r="I4" i="6" s="1"/>
  <c r="M27" i="1"/>
  <c r="L26" i="1"/>
  <c r="M26" i="1"/>
  <c r="N26" i="1" s="1"/>
  <c r="P25" i="1"/>
  <c r="N27" i="1"/>
  <c r="O27" i="1" s="1"/>
  <c r="P27" i="1" s="1"/>
  <c r="Q27" i="1" s="1"/>
  <c r="R27" i="1" s="1"/>
  <c r="S27" i="1" s="1"/>
  <c r="T27" i="1" s="1"/>
  <c r="U27" i="1" s="1"/>
  <c r="V27" i="1" s="1"/>
  <c r="W27" i="1" s="1"/>
  <c r="X27" i="1" s="1"/>
  <c r="Y27" i="1" s="1"/>
  <c r="Z27" i="1" s="1"/>
  <c r="AA27" i="1" s="1"/>
  <c r="AB27" i="1" s="1"/>
  <c r="AC27" i="1" s="1"/>
  <c r="AD27" i="1" s="1"/>
  <c r="AE27" i="1" s="1"/>
  <c r="AF27" i="1" s="1"/>
  <c r="AG27" i="1" s="1"/>
  <c r="AH27" i="1" s="1"/>
  <c r="AI27" i="1" s="1"/>
  <c r="AJ27" i="1" s="1"/>
  <c r="AK27" i="1" s="1"/>
  <c r="AL27" i="1" s="1"/>
  <c r="AM27" i="1" s="1"/>
  <c r="I11" i="6"/>
  <c r="I17" i="6" s="1"/>
  <c r="I11" i="2"/>
  <c r="I7" i="4" s="1"/>
  <c r="I9" i="4" s="1"/>
  <c r="K37" i="8"/>
  <c r="K10" i="7" s="1"/>
  <c r="K116" i="8" s="1"/>
  <c r="L35" i="8"/>
  <c r="AM5" i="2"/>
  <c r="AJ11" i="6"/>
  <c r="AJ17" i="6" s="1"/>
  <c r="AL11" i="2"/>
  <c r="AL7" i="4" s="1"/>
  <c r="Z5" i="2"/>
  <c r="X11" i="6"/>
  <c r="X17" i="6" s="1"/>
  <c r="Y11" i="2"/>
  <c r="Y7" i="4" s="1"/>
  <c r="M29" i="1"/>
  <c r="L8" i="4" s="1"/>
  <c r="N28" i="1"/>
  <c r="I19" i="6" l="1"/>
  <c r="J4" i="6" s="1"/>
  <c r="L29" i="1"/>
  <c r="K8" i="4" s="1"/>
  <c r="O26" i="1"/>
  <c r="P26" i="1" s="1"/>
  <c r="Q26" i="1" s="1"/>
  <c r="R26" i="1" s="1"/>
  <c r="S26" i="1" s="1"/>
  <c r="T26" i="1" s="1"/>
  <c r="U26" i="1" s="1"/>
  <c r="V26" i="1" s="1"/>
  <c r="W26" i="1" s="1"/>
  <c r="X26" i="1" s="1"/>
  <c r="Y26" i="1" s="1"/>
  <c r="Z26" i="1" s="1"/>
  <c r="AA26" i="1" s="1"/>
  <c r="AB26" i="1" s="1"/>
  <c r="AC26" i="1" s="1"/>
  <c r="AD26" i="1" s="1"/>
  <c r="AE26" i="1" s="1"/>
  <c r="AF26" i="1" s="1"/>
  <c r="AG26" i="1" s="1"/>
  <c r="AH26" i="1" s="1"/>
  <c r="AI26" i="1" s="1"/>
  <c r="AJ26" i="1" s="1"/>
  <c r="AK26" i="1" s="1"/>
  <c r="AL26" i="1" s="1"/>
  <c r="AM26" i="1" s="1"/>
  <c r="Q25" i="1"/>
  <c r="J11" i="6"/>
  <c r="J17" i="6" s="1"/>
  <c r="J11" i="2"/>
  <c r="J7" i="4" s="1"/>
  <c r="J9" i="4" s="1"/>
  <c r="M35" i="8"/>
  <c r="L37" i="8"/>
  <c r="L10" i="7" s="1"/>
  <c r="L116" i="8" s="1"/>
  <c r="AN5" i="2"/>
  <c r="AK11" i="6"/>
  <c r="AK17" i="6" s="1"/>
  <c r="AM11" i="2"/>
  <c r="AM7" i="4" s="1"/>
  <c r="AA5" i="2"/>
  <c r="Y11" i="6"/>
  <c r="Y17" i="6" s="1"/>
  <c r="Z11" i="2"/>
  <c r="Z7" i="4" s="1"/>
  <c r="N29" i="1"/>
  <c r="M8" i="4" s="1"/>
  <c r="O28" i="1"/>
  <c r="J19" i="6" l="1"/>
  <c r="K4" i="6" s="1"/>
  <c r="O29" i="1"/>
  <c r="N8" i="4" s="1"/>
  <c r="O8" i="4" s="1"/>
  <c r="P28" i="1"/>
  <c r="R25" i="1"/>
  <c r="K11" i="2"/>
  <c r="K11" i="6"/>
  <c r="K17" i="6" s="1"/>
  <c r="AM9" i="4"/>
  <c r="N35" i="8"/>
  <c r="M37" i="8"/>
  <c r="M10" i="7" s="1"/>
  <c r="M116" i="8" s="1"/>
  <c r="AL11" i="6"/>
  <c r="AL17" i="6" s="1"/>
  <c r="AN11" i="2"/>
  <c r="AN7" i="4" s="1"/>
  <c r="AN9" i="4" s="1"/>
  <c r="AO5" i="2"/>
  <c r="Z11" i="6"/>
  <c r="Z17" i="6" s="1"/>
  <c r="AA11" i="2"/>
  <c r="AA7" i="4" s="1"/>
  <c r="AB5" i="2"/>
  <c r="P29" i="1"/>
  <c r="Q28" i="1"/>
  <c r="K19" i="6" l="1"/>
  <c r="L4" i="6" s="1"/>
  <c r="S25" i="1"/>
  <c r="T25" i="1" s="1"/>
  <c r="U25" i="1" s="1"/>
  <c r="V25" i="1" s="1"/>
  <c r="W25" i="1" s="1"/>
  <c r="X25" i="1" s="1"/>
  <c r="Y25" i="1" s="1"/>
  <c r="Z25" i="1" s="1"/>
  <c r="AA25" i="1" s="1"/>
  <c r="AB25" i="1" s="1"/>
  <c r="AC25" i="1" s="1"/>
  <c r="AD25" i="1" s="1"/>
  <c r="AE25" i="1" s="1"/>
  <c r="AF25" i="1" s="1"/>
  <c r="AG25" i="1" s="1"/>
  <c r="AH25" i="1" s="1"/>
  <c r="AI25" i="1" s="1"/>
  <c r="AJ25" i="1" s="1"/>
  <c r="AK25" i="1" s="1"/>
  <c r="AL25" i="1" s="1"/>
  <c r="AM25" i="1" s="1"/>
  <c r="AB7" i="4"/>
  <c r="L11" i="6"/>
  <c r="L17" i="6" s="1"/>
  <c r="L11" i="2"/>
  <c r="L7" i="4" s="1"/>
  <c r="L9" i="4" s="1"/>
  <c r="K7" i="4"/>
  <c r="AO7" i="4"/>
  <c r="O35" i="8"/>
  <c r="N37" i="8"/>
  <c r="N10" i="7" s="1"/>
  <c r="N116" i="8" s="1"/>
  <c r="AO11" i="2"/>
  <c r="E7" i="7" s="1"/>
  <c r="AB11" i="2"/>
  <c r="D7" i="7" s="1"/>
  <c r="Q29" i="1"/>
  <c r="P8" i="4" s="1"/>
  <c r="R28" i="1"/>
  <c r="L19" i="6" l="1"/>
  <c r="M4" i="6" s="1"/>
  <c r="P9" i="4"/>
  <c r="K9" i="4"/>
  <c r="M11" i="6"/>
  <c r="M17" i="6" s="1"/>
  <c r="M19" i="6" s="1"/>
  <c r="N4" i="6" s="1"/>
  <c r="M11" i="2"/>
  <c r="D115" i="8"/>
  <c r="D117" i="8" s="1"/>
  <c r="D12" i="7"/>
  <c r="E115" i="8"/>
  <c r="E117" i="8" s="1"/>
  <c r="F7" i="7"/>
  <c r="E12" i="7"/>
  <c r="E16" i="7" s="1"/>
  <c r="E118" i="8" s="1"/>
  <c r="P35" i="8"/>
  <c r="O37" i="8"/>
  <c r="O10" i="7" s="1"/>
  <c r="O116" i="8" s="1"/>
  <c r="R29" i="1"/>
  <c r="Q8" i="4" s="1"/>
  <c r="Q9" i="4" s="1"/>
  <c r="S28" i="1"/>
  <c r="M7" i="4" l="1"/>
  <c r="N11" i="6"/>
  <c r="N17" i="6" s="1"/>
  <c r="N19" i="6" s="1"/>
  <c r="O4" i="6" s="1"/>
  <c r="O19" i="6" s="1"/>
  <c r="P4" i="6" s="1"/>
  <c r="P19" i="6" s="1"/>
  <c r="Q4" i="6" s="1"/>
  <c r="Q19" i="6" s="1"/>
  <c r="R4" i="6" s="1"/>
  <c r="R19" i="6" s="1"/>
  <c r="S4" i="6" s="1"/>
  <c r="S19" i="6" s="1"/>
  <c r="T4" i="6" s="1"/>
  <c r="T19" i="6" s="1"/>
  <c r="U4" i="6" s="1"/>
  <c r="U19" i="6" s="1"/>
  <c r="V4" i="6" s="1"/>
  <c r="V19" i="6" s="1"/>
  <c r="W4" i="6" s="1"/>
  <c r="W19" i="6" s="1"/>
  <c r="X4" i="6" s="1"/>
  <c r="X19" i="6" s="1"/>
  <c r="Y4" i="6" s="1"/>
  <c r="Y19" i="6" s="1"/>
  <c r="Z4" i="6" s="1"/>
  <c r="Z19" i="6" s="1"/>
  <c r="AA4" i="6" s="1"/>
  <c r="N11" i="2"/>
  <c r="O5" i="2"/>
  <c r="F115" i="8"/>
  <c r="F117" i="8" s="1"/>
  <c r="G7" i="7"/>
  <c r="F12" i="7"/>
  <c r="F16" i="7" s="1"/>
  <c r="F118" i="8" s="1"/>
  <c r="D16" i="7"/>
  <c r="D118" i="8" s="1"/>
  <c r="Q35" i="8"/>
  <c r="P37" i="8"/>
  <c r="P10" i="7" s="1"/>
  <c r="P116" i="8" s="1"/>
  <c r="S29" i="1"/>
  <c r="R8" i="4" s="1"/>
  <c r="R9" i="4" s="1"/>
  <c r="T28" i="1"/>
  <c r="N7" i="4" l="1"/>
  <c r="N9" i="4" s="1"/>
  <c r="O11" i="2"/>
  <c r="C7" i="7" s="1"/>
  <c r="AA19" i="6"/>
  <c r="M9" i="4"/>
  <c r="H7" i="7"/>
  <c r="G115" i="8"/>
  <c r="G117" i="8" s="1"/>
  <c r="G12" i="7"/>
  <c r="G16" i="7" s="1"/>
  <c r="G118" i="8" s="1"/>
  <c r="Q37" i="8"/>
  <c r="Q10" i="7" s="1"/>
  <c r="Q116" i="8" s="1"/>
  <c r="R35" i="8"/>
  <c r="T29" i="1"/>
  <c r="S8" i="4" s="1"/>
  <c r="S9" i="4" s="1"/>
  <c r="U28" i="1"/>
  <c r="O7" i="4" l="1"/>
  <c r="AB4" i="6"/>
  <c r="AB19" i="6" s="1"/>
  <c r="AC4" i="6" s="1"/>
  <c r="AC19" i="6" s="1"/>
  <c r="AD4" i="6" s="1"/>
  <c r="AD19" i="6" s="1"/>
  <c r="C115" i="8"/>
  <c r="C117" i="8" s="1"/>
  <c r="C12" i="7"/>
  <c r="C16" i="7" s="1"/>
  <c r="C118" i="8" s="1"/>
  <c r="O9" i="4"/>
  <c r="I7" i="7"/>
  <c r="H115" i="8"/>
  <c r="H117" i="8" s="1"/>
  <c r="H12" i="7"/>
  <c r="H16" i="7" s="1"/>
  <c r="H118" i="8" s="1"/>
  <c r="R37" i="8"/>
  <c r="R10" i="7" s="1"/>
  <c r="R116" i="8" s="1"/>
  <c r="S35" i="8"/>
  <c r="U29" i="1"/>
  <c r="T8" i="4" s="1"/>
  <c r="T9" i="4" s="1"/>
  <c r="V28" i="1"/>
  <c r="AE4" i="6" l="1"/>
  <c r="AE19" i="6" s="1"/>
  <c r="J7" i="7"/>
  <c r="I115" i="8"/>
  <c r="I117" i="8" s="1"/>
  <c r="I12" i="7"/>
  <c r="T35" i="8"/>
  <c r="S37" i="8"/>
  <c r="S10" i="7" s="1"/>
  <c r="S116" i="8" s="1"/>
  <c r="V29" i="1"/>
  <c r="U8" i="4" s="1"/>
  <c r="U9" i="4" s="1"/>
  <c r="W28" i="1"/>
  <c r="AF4" i="6" l="1"/>
  <c r="AF19" i="6" s="1"/>
  <c r="I16" i="7"/>
  <c r="I118" i="8" s="1"/>
  <c r="K7" i="7"/>
  <c r="J115" i="8"/>
  <c r="J117" i="8" s="1"/>
  <c r="J12" i="7"/>
  <c r="J16" i="7" s="1"/>
  <c r="J118" i="8" s="1"/>
  <c r="U35" i="8"/>
  <c r="T37" i="8"/>
  <c r="T10" i="7" s="1"/>
  <c r="T116" i="8" s="1"/>
  <c r="W29" i="1"/>
  <c r="V8" i="4" s="1"/>
  <c r="V9" i="4" s="1"/>
  <c r="X28" i="1"/>
  <c r="AG4" i="6" l="1"/>
  <c r="AG19" i="6" s="1"/>
  <c r="L7" i="7"/>
  <c r="K115" i="8"/>
  <c r="K117" i="8" s="1"/>
  <c r="K12" i="7"/>
  <c r="K16" i="7" s="1"/>
  <c r="K118" i="8" s="1"/>
  <c r="V35" i="8"/>
  <c r="V37" i="8" s="1"/>
  <c r="V10" i="7" s="1"/>
  <c r="V116" i="8" s="1"/>
  <c r="U37" i="8"/>
  <c r="U10" i="7" s="1"/>
  <c r="U116" i="8" s="1"/>
  <c r="X29" i="1"/>
  <c r="W8" i="4" s="1"/>
  <c r="W9" i="4" s="1"/>
  <c r="Y28" i="1"/>
  <c r="AH4" i="6" l="1"/>
  <c r="AH19" i="6" s="1"/>
  <c r="M7" i="7"/>
  <c r="L115" i="8"/>
  <c r="L117" i="8" s="1"/>
  <c r="L12" i="7"/>
  <c r="L16" i="7" s="1"/>
  <c r="L118" i="8" s="1"/>
  <c r="Y29" i="1"/>
  <c r="X8" i="4" s="1"/>
  <c r="X9" i="4" s="1"/>
  <c r="Z28" i="1"/>
  <c r="AI4" i="6" l="1"/>
  <c r="AI19" i="6" s="1"/>
  <c r="N7" i="7"/>
  <c r="M115" i="8"/>
  <c r="M117" i="8" s="1"/>
  <c r="M12" i="7"/>
  <c r="M16" i="7" s="1"/>
  <c r="M118" i="8" s="1"/>
  <c r="Z29" i="1"/>
  <c r="Y8" i="4" s="1"/>
  <c r="Y9" i="4" s="1"/>
  <c r="AA28" i="1"/>
  <c r="AJ4" i="6" l="1"/>
  <c r="AJ19" i="6" s="1"/>
  <c r="O7" i="7"/>
  <c r="N115" i="8"/>
  <c r="N117" i="8" s="1"/>
  <c r="N12" i="7"/>
  <c r="N16" i="7" s="1"/>
  <c r="N118" i="8" s="1"/>
  <c r="AA29" i="1"/>
  <c r="Z8" i="4" s="1"/>
  <c r="Z9" i="4" s="1"/>
  <c r="AB28" i="1"/>
  <c r="AK4" i="6" l="1"/>
  <c r="AK19" i="6" s="1"/>
  <c r="AL4" i="6" s="1"/>
  <c r="AL19" i="6" s="1"/>
  <c r="P7" i="7"/>
  <c r="O115" i="8"/>
  <c r="O117" i="8" s="1"/>
  <c r="O12" i="7"/>
  <c r="O16" i="7" s="1"/>
  <c r="O118" i="8" s="1"/>
  <c r="AB29" i="1"/>
  <c r="AA8" i="4" s="1"/>
  <c r="AC28" i="1"/>
  <c r="AA9" i="4" l="1"/>
  <c r="AB9" i="4" s="1"/>
  <c r="AB8" i="4"/>
  <c r="Q7" i="7"/>
  <c r="P115" i="8"/>
  <c r="P117" i="8" s="1"/>
  <c r="P12" i="7"/>
  <c r="P16" i="7" s="1"/>
  <c r="P118" i="8" s="1"/>
  <c r="AC29" i="1"/>
  <c r="AD28" i="1"/>
  <c r="R7" i="7" l="1"/>
  <c r="Q115" i="8"/>
  <c r="Q117" i="8" s="1"/>
  <c r="Q12" i="7"/>
  <c r="Q16" i="7" s="1"/>
  <c r="Q118" i="8" s="1"/>
  <c r="AD29" i="1"/>
  <c r="AC8" i="4" s="1"/>
  <c r="AE28" i="1"/>
  <c r="AC9" i="4" l="1"/>
  <c r="S7" i="7"/>
  <c r="R115" i="8"/>
  <c r="R117" i="8" s="1"/>
  <c r="R12" i="7"/>
  <c r="R16" i="7" s="1"/>
  <c r="R118" i="8" s="1"/>
  <c r="AE29" i="1"/>
  <c r="AD8" i="4" s="1"/>
  <c r="AD9" i="4" s="1"/>
  <c r="AF28" i="1"/>
  <c r="T7" i="7" l="1"/>
  <c r="S115" i="8"/>
  <c r="S117" i="8" s="1"/>
  <c r="S12" i="7"/>
  <c r="S16" i="7" s="1"/>
  <c r="S118" i="8" s="1"/>
  <c r="AF29" i="1"/>
  <c r="AE8" i="4" s="1"/>
  <c r="AE9" i="4" s="1"/>
  <c r="AG28" i="1"/>
  <c r="U7" i="7" l="1"/>
  <c r="T115" i="8"/>
  <c r="T117" i="8" s="1"/>
  <c r="T12" i="7"/>
  <c r="T16" i="7" s="1"/>
  <c r="T118" i="8" s="1"/>
  <c r="AG29" i="1"/>
  <c r="AF8" i="4" s="1"/>
  <c r="AF9" i="4" s="1"/>
  <c r="AH28" i="1"/>
  <c r="V7" i="7" l="1"/>
  <c r="U115" i="8"/>
  <c r="U117" i="8" s="1"/>
  <c r="U12" i="7"/>
  <c r="U16" i="7" s="1"/>
  <c r="U118" i="8" s="1"/>
  <c r="AH29" i="1"/>
  <c r="AG8" i="4" s="1"/>
  <c r="AG9" i="4" s="1"/>
  <c r="AI28" i="1"/>
  <c r="V115" i="8" l="1"/>
  <c r="V117" i="8" s="1"/>
  <c r="V12" i="7"/>
  <c r="AI29" i="1"/>
  <c r="AH8" i="4" s="1"/>
  <c r="AH9" i="4" s="1"/>
  <c r="AJ28" i="1"/>
  <c r="C14" i="7" l="1"/>
  <c r="V16" i="7"/>
  <c r="V118" i="8" s="1"/>
  <c r="AJ29" i="1"/>
  <c r="AI8" i="4" s="1"/>
  <c r="AI9" i="4" s="1"/>
  <c r="AK28" i="1"/>
  <c r="AK29" i="1" l="1"/>
  <c r="AJ8" i="4" s="1"/>
  <c r="AJ9" i="4" s="1"/>
  <c r="AL28" i="1"/>
  <c r="AL29" i="1" l="1"/>
  <c r="AK8" i="4" s="1"/>
  <c r="AK9" i="4" s="1"/>
  <c r="AM28" i="1"/>
  <c r="AM29" i="1" s="1"/>
  <c r="AL8" i="4" s="1"/>
  <c r="AL9" i="4" l="1"/>
  <c r="AO9" i="4" s="1"/>
  <c r="AO8" i="4"/>
</calcChain>
</file>

<file path=xl/sharedStrings.xml><?xml version="1.0" encoding="utf-8"?>
<sst xmlns="http://schemas.openxmlformats.org/spreadsheetml/2006/main" count="474" uniqueCount="147">
  <si>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</si>
  <si>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</si>
  <si>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</si>
  <si>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</si>
  <si>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</si>
  <si>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</si>
  <si>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</si>
  <si>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</si>
  <si>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</si>
  <si>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</si>
  <si>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</si>
  <si>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</si>
  <si>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Naudas atlikums perioda sākumā</t>
  </si>
  <si>
    <t>Ieņēmumi no elektroenerģijas pārdošanas, EUR</t>
  </si>
  <si>
    <t>Saņemtās biedru naudas</t>
  </si>
  <si>
    <t>Saņemtie ziedojumi</t>
  </si>
  <si>
    <t>Citi ieņēmumi</t>
  </si>
  <si>
    <t>Ieņēmumi KOPĀ</t>
  </si>
  <si>
    <t>Algu izmaksas</t>
  </si>
  <si>
    <t>Grāmatvedības pakalpojumi, gada pārskats ERIS</t>
  </si>
  <si>
    <t>Bankas komisiju izmaksas</t>
  </si>
  <si>
    <t>Apdrošināšana</t>
  </si>
  <si>
    <t>Interneta pieslēgums</t>
  </si>
  <si>
    <t>Paneļu ikdienas uzturēšana</t>
  </si>
  <si>
    <t>Finansējums mazaizsargātām iedzīvotāju grupām</t>
  </si>
  <si>
    <t>Izmaksas KOPĀ</t>
  </si>
  <si>
    <t>Debitoru/kreditoru izmaiņas</t>
  </si>
  <si>
    <t>Naudas atlikums perioda beigās</t>
  </si>
  <si>
    <t>Gads kopā</t>
  </si>
  <si>
    <t>Ieņēmumi no elektroenerģijas pārdošanas</t>
  </si>
  <si>
    <t>Kopīgošanas ieņēmumi - summa, par kuru segti rēķini</t>
  </si>
  <si>
    <t>Darbības izmaksas</t>
  </si>
  <si>
    <t>Nolietojums</t>
  </si>
  <si>
    <t>Ieņēmumu pārsniegums pār izmaksām</t>
  </si>
  <si>
    <t>Opex KOPĀ</t>
  </si>
  <si>
    <t>Nolietojuma periods paneļi</t>
  </si>
  <si>
    <t>gadi</t>
  </si>
  <si>
    <t>Nolietojuma periods 1</t>
  </si>
  <si>
    <t>Nolietojuma periods 2</t>
  </si>
  <si>
    <t>Nolietojuma periods 3</t>
  </si>
  <si>
    <t>Paneļu iegādes izmaksas</t>
  </si>
  <si>
    <t>Iegāde pamatlīdzekļu grupa 1</t>
  </si>
  <si>
    <t>Iegāde pamatlīdzekļu grupa 2</t>
  </si>
  <si>
    <t>Iegāde pamatlīdzekļu grupa 3</t>
  </si>
  <si>
    <t>Amortizācija paneļi</t>
  </si>
  <si>
    <t>Amortizācija 1</t>
  </si>
  <si>
    <t>Amortizācija 2</t>
  </si>
  <si>
    <t>Amortizācija 3</t>
  </si>
  <si>
    <t>Amortizācija kopā</t>
  </si>
  <si>
    <t>Darbinieks 1</t>
  </si>
  <si>
    <t>Darbinieks 2</t>
  </si>
  <si>
    <t>Darbinieks 3</t>
  </si>
  <si>
    <t>Darbinieks 4</t>
  </si>
  <si>
    <t>Darbinieks 5</t>
  </si>
  <si>
    <t>Bruto alga</t>
  </si>
  <si>
    <t>VSAOI DDD, 23,59%</t>
  </si>
  <si>
    <t>Riska nodeva</t>
  </si>
  <si>
    <t>Kopā</t>
  </si>
  <si>
    <t>vadītājs</t>
  </si>
  <si>
    <t>jurists</t>
  </si>
  <si>
    <t xml:space="preserve">Lai būtu juridiski pareizi, darbinieki jāpieņem darbā biedrībā </t>
  </si>
  <si>
    <t>Saražotā  elektroenerģija, kWh</t>
  </si>
  <si>
    <t>Pašpatēriņam izlietotā elektroenerģija,  kWh</t>
  </si>
  <si>
    <t>Pārdotā elektroenerģija, kWh</t>
  </si>
  <si>
    <t>Elektroenerģijas pārdošanas cena, EUR/kWh</t>
  </si>
  <si>
    <t>Elektroenerģijas kopīgošanas cena, EUR/kWh</t>
  </si>
  <si>
    <t>Ieņēmumi no kopīgošanas - segtie rēķini par elektroenerģiju un sadales tīkla pakalpojumiem, EUR</t>
  </si>
  <si>
    <t>Investīcijas</t>
  </si>
  <si>
    <t>Saules paneļu un saistītās infrastruktūras iegādes proporcionālā daļa, EUR</t>
  </si>
  <si>
    <t>Energokopienas ikgadējās izmaksas, EUR</t>
  </si>
  <si>
    <t>Paneļu uzturēšanas izmaksas, EUR</t>
  </si>
  <si>
    <t>Saražotās elektroenerģijas tirgus vērtība, EUR</t>
  </si>
  <si>
    <t>Neto rezultāts</t>
  </si>
  <si>
    <t>Tīrā tagadnes vērtība (7%)</t>
  </si>
  <si>
    <t>Ikgadējā projekta vērtība bez saules paneļu un saistītās infrastruktūras iegādes proporcionālās daļas, EUR</t>
  </si>
  <si>
    <t>Mēnesis</t>
  </si>
  <si>
    <t>Saražots, kWh</t>
  </si>
  <si>
    <t>Patērēts, kWh</t>
  </si>
  <si>
    <t>Iztrūkums, kWh</t>
  </si>
  <si>
    <t>Janvāris</t>
  </si>
  <si>
    <t>Februāris</t>
  </si>
  <si>
    <t>Gads</t>
  </si>
  <si>
    <t>Vidējā cena mājsaimniecībām (EUR/kWh)</t>
  </si>
  <si>
    <t>Vidējā biržas cena (EUR/MWh)</t>
  </si>
  <si>
    <t>Marts</t>
  </si>
  <si>
    <t>~0.14</t>
  </si>
  <si>
    <t>Aprīlis</t>
  </si>
  <si>
    <t>~0.13</t>
  </si>
  <si>
    <t>Maijs</t>
  </si>
  <si>
    <t>~0.15</t>
  </si>
  <si>
    <t>Jūnijs</t>
  </si>
  <si>
    <t>~0.20</t>
  </si>
  <si>
    <t>Jūlijs</t>
  </si>
  <si>
    <t>~0.18</t>
  </si>
  <si>
    <t>Augusts</t>
  </si>
  <si>
    <t>~0.14 (1. pusgads)</t>
  </si>
  <si>
    <t>Septembris</t>
  </si>
  <si>
    <t>Oktobris</t>
  </si>
  <si>
    <t>Novembris</t>
  </si>
  <si>
    <t>Decembris</t>
  </si>
  <si>
    <t>1. gads</t>
  </si>
  <si>
    <t>2. gads</t>
  </si>
  <si>
    <t>3. gads</t>
  </si>
  <si>
    <t>4. gads</t>
  </si>
  <si>
    <t>5. gads</t>
  </si>
  <si>
    <t>6. gads</t>
  </si>
  <si>
    <t>7. gads</t>
  </si>
  <si>
    <t>8. gads</t>
  </si>
  <si>
    <t>9. gads</t>
  </si>
  <si>
    <t>10. gads</t>
  </si>
  <si>
    <t>11. gads</t>
  </si>
  <si>
    <t>12. gads</t>
  </si>
  <si>
    <t>13. gads</t>
  </si>
  <si>
    <t>14. gads</t>
  </si>
  <si>
    <t>15. gads</t>
  </si>
  <si>
    <t>16. gads</t>
  </si>
  <si>
    <t>17. gads</t>
  </si>
  <si>
    <t>18. gads</t>
  </si>
  <si>
    <t>19. gads</t>
  </si>
  <si>
    <t>20. gads</t>
  </si>
  <si>
    <t>Pavisam  kopā</t>
  </si>
  <si>
    <t>Elektroenerģijas cena</t>
  </si>
  <si>
    <t>Elektroenerģijas tirgus vērtība</t>
  </si>
  <si>
    <t>Elektroenerģijas cenu izmaiņas</t>
  </si>
  <si>
    <t>Elektroenerģijas ražosana</t>
  </si>
  <si>
    <t>Grāmatvedības pakalpojumi</t>
  </si>
  <si>
    <t>Neto rezultāts (ar paneļu un saistītās infrastruktūras izmaksām)</t>
  </si>
  <si>
    <t>Neto rezultāts (bez paneļu un saistītās infrastruktūras izmaksām)</t>
  </si>
  <si>
    <t>NAUDAS PLŪSMA</t>
  </si>
  <si>
    <t>Saimnieciskās darbības rezultāti</t>
  </si>
  <si>
    <t xml:space="preserve">Kapitālieguldījumi </t>
  </si>
  <si>
    <t>Darbinieki</t>
  </si>
  <si>
    <t>Ieņēmumi</t>
  </si>
  <si>
    <t>Finanšu plūsma</t>
  </si>
  <si>
    <t>grāmatvedis</t>
  </si>
  <si>
    <t>Ēka (objekts)Nr.1</t>
  </si>
  <si>
    <t xml:space="preserve">Ēka(objekts) Nr.2 </t>
  </si>
  <si>
    <t>Ēka Nr.1</t>
  </si>
  <si>
    <t xml:space="preserve">Ēka Nr.2 </t>
  </si>
  <si>
    <t xml:space="preserve">Var par 100 eur.mēn., kamēr ieņēmumi nepārsniedz  3750 eur </t>
  </si>
  <si>
    <t xml:space="preserve"> 12. gads</t>
  </si>
  <si>
    <t xml:space="preserve"> 15. gads</t>
  </si>
  <si>
    <t xml:space="preserve"> 19. gads</t>
  </si>
  <si>
    <t>Algu izmaksas, t.sk grāmatvedis</t>
  </si>
  <si>
    <t>Grāmatvedības pakalpojumi, Gada pārskats-ja ārpakalpojums</t>
  </si>
  <si>
    <t>Algu izmaksas,t.sk grāmatvedis</t>
  </si>
  <si>
    <t>Grāmatvedības pakalpojumi, ja ārpakalpojums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</si>
</sst>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 x14ac:knownFonts="1">
    <font>
      <sz val="11"/>
      <color theme="1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  <font>
      <sz val="11"/>
      <color rgb="FF44546A"/>
      <name val="Symbol"/>
      <family val="1"/>
      <charset val="2"/>
    </font>
    <font>
      <sz val="8"/>
      <color theme="1"/>
      <name val="Arial Nova"/>
      <family val="2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name val="Aptos Narrow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2" borderId="0" xfId="0" applyFill="1"/>
    <xf numFmtId="0" fontId="5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0" fillId="2" borderId="2" xfId="0" applyFill="1" applyBorder="1"/>
    <xf numFmtId="0" fontId="6" fillId="3" borderId="2" xfId="0" applyFont="1" applyFill="1" applyBorder="1"/>
    <xf numFmtId="0" fontId="4" fillId="4" borderId="2" xfId="0" applyFont="1" applyFill="1" applyBorder="1"/>
    <xf numFmtId="0" fontId="6" fillId="0" borderId="2" xfId="0" applyFont="1" applyBorder="1"/>
    <xf numFmtId="0" fontId="0" fillId="2" borderId="7" xfId="0" applyFill="1" applyBorder="1"/>
    <xf numFmtId="0" fontId="0" fillId="2" borderId="8" xfId="0" applyFill="1" applyBorder="1"/>
    <xf numFmtId="0" fontId="6" fillId="3" borderId="7" xfId="0" applyFont="1" applyFill="1" applyBorder="1"/>
    <xf numFmtId="4" fontId="0" fillId="0" borderId="7" xfId="0" applyNumberFormat="1" applyBorder="1"/>
    <xf numFmtId="4" fontId="0" fillId="0" borderId="1" xfId="0" applyNumberFormat="1" applyBorder="1"/>
    <xf numFmtId="4" fontId="0" fillId="0" borderId="8" xfId="0" applyNumberFormat="1" applyBorder="1"/>
    <xf numFmtId="4" fontId="4" fillId="4" borderId="7" xfId="0" applyNumberFormat="1" applyFont="1" applyFill="1" applyBorder="1"/>
    <xf numFmtId="4" fontId="4" fillId="4" borderId="1" xfId="0" applyNumberFormat="1" applyFont="1" applyFill="1" applyBorder="1"/>
    <xf numFmtId="4" fontId="4" fillId="4" borderId="8" xfId="0" applyNumberFormat="1" applyFont="1" applyFill="1" applyBorder="1"/>
    <xf numFmtId="4" fontId="6" fillId="0" borderId="7" xfId="0" applyNumberFormat="1" applyFont="1" applyBorder="1"/>
    <xf numFmtId="4" fontId="6" fillId="0" borderId="1" xfId="0" applyNumberFormat="1" applyFont="1" applyBorder="1"/>
    <xf numFmtId="4" fontId="6" fillId="0" borderId="8" xfId="0" applyNumberFormat="1" applyFont="1" applyBorder="1"/>
    <xf numFmtId="4" fontId="6" fillId="3" borderId="9" xfId="0" applyNumberFormat="1" applyFont="1" applyFill="1" applyBorder="1"/>
    <xf numFmtId="4" fontId="6" fillId="3" borderId="10" xfId="0" applyNumberFormat="1" applyFont="1" applyFill="1" applyBorder="1"/>
    <xf numFmtId="4" fontId="6" fillId="3" borderId="11" xfId="0" applyNumberFormat="1" applyFont="1" applyFill="1" applyBorder="1"/>
    <xf numFmtId="4" fontId="6" fillId="3" borderId="1" xfId="0" applyNumberFormat="1" applyFont="1" applyFill="1" applyBorder="1"/>
    <xf numFmtId="4" fontId="6" fillId="3" borderId="7" xfId="0" applyNumberFormat="1" applyFont="1" applyFill="1" applyBorder="1"/>
    <xf numFmtId="4" fontId="6" fillId="3" borderId="8" xfId="0" applyNumberFormat="1" applyFont="1" applyFill="1" applyBorder="1"/>
    <xf numFmtId="4" fontId="0" fillId="5" borderId="1" xfId="0" applyNumberFormat="1" applyFill="1" applyBorder="1"/>
    <xf numFmtId="0" fontId="0" fillId="5" borderId="1" xfId="0" applyFill="1" applyBorder="1"/>
    <xf numFmtId="0" fontId="4" fillId="0" borderId="1" xfId="0" applyFont="1" applyBorder="1" applyAlignment="1">
      <alignment horizontal="center" vertical="top"/>
    </xf>
    <xf numFmtId="4" fontId="0" fillId="0" borderId="0" xfId="0" applyNumberFormat="1"/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9" fontId="0" fillId="0" borderId="0" xfId="0" applyNumberFormat="1"/>
    <xf numFmtId="0" fontId="0" fillId="0" borderId="1" xfId="0" applyBorder="1" applyAlignment="1">
      <alignment wrapText="1"/>
    </xf>
    <xf numFmtId="0" fontId="4" fillId="0" borderId="1" xfId="0" applyFont="1" applyBorder="1"/>
    <xf numFmtId="4" fontId="4" fillId="0" borderId="1" xfId="0" applyNumberFormat="1" applyFont="1" applyBorder="1"/>
    <xf numFmtId="0" fontId="4" fillId="3" borderId="1" xfId="0" applyFont="1" applyFill="1" applyBorder="1"/>
    <xf numFmtId="8" fontId="4" fillId="3" borderId="1" xfId="0" applyNumberFormat="1" applyFont="1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3" fontId="0" fillId="0" borderId="0" xfId="0" applyNumberFormat="1"/>
    <xf numFmtId="9" fontId="0" fillId="3" borderId="0" xfId="1" applyFont="1" applyFill="1"/>
    <xf numFmtId="0" fontId="0" fillId="3" borderId="1" xfId="0" applyFill="1" applyBorder="1"/>
    <xf numFmtId="0" fontId="0" fillId="2" borderId="1" xfId="0" applyFill="1" applyBorder="1" applyAlignment="1">
      <alignment wrapText="1"/>
    </xf>
    <xf numFmtId="0" fontId="9" fillId="2" borderId="1" xfId="0" applyFont="1" applyFill="1" applyBorder="1"/>
    <xf numFmtId="0" fontId="9" fillId="0" borderId="0" xfId="0" applyFont="1"/>
    <xf numFmtId="0" fontId="4" fillId="0" borderId="0" xfId="0" applyFont="1"/>
    <xf numFmtId="4" fontId="0" fillId="0" borderId="12" xfId="0" applyNumberFormat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" xfId="0" applyFill="1" applyBorder="1" applyAlignment="1">
      <alignment horizontal="center" vertical="center" textRotation="9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Grafiki!$P$5</c:f>
              <c:strCache>
                <c:ptCount val="1"/>
                <c:pt idx="0">
                  <c:v>Vidējā biržas cena (EUR/MWh)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Grafiki!$N$6:$N$12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Grafiki!$P$6:$P$12</c:f>
              <c:numCache>
                <c:formatCode>General</c:formatCode>
                <c:ptCount val="7"/>
                <c:pt idx="0">
                  <c:v>52.5</c:v>
                </c:pt>
                <c:pt idx="1">
                  <c:v>37.5</c:v>
                </c:pt>
                <c:pt idx="2">
                  <c:v>75</c:v>
                </c:pt>
                <c:pt idx="3">
                  <c:v>145</c:v>
                </c:pt>
                <c:pt idx="4">
                  <c:v>95</c:v>
                </c:pt>
                <c:pt idx="5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8E-4CCE-A7E6-8C0A8A404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148815"/>
        <c:axId val="35144975"/>
      </c:lineChart>
      <c:catAx>
        <c:axId val="35148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5144975"/>
        <c:crosses val="autoZero"/>
        <c:auto val="1"/>
        <c:lblAlgn val="ctr"/>
        <c:lblOffset val="100"/>
        <c:noMultiLvlLbl val="0"/>
      </c:catAx>
      <c:valAx>
        <c:axId val="35144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5148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Grafiki!$B$50</c:f>
              <c:strCache>
                <c:ptCount val="1"/>
                <c:pt idx="0">
                  <c:v>Ēka Nr.1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Grafiki!$C$49:$N$49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Grafiki!$C$50:$N$50</c:f>
              <c:numCache>
                <c:formatCode>General</c:formatCode>
                <c:ptCount val="12"/>
                <c:pt idx="0">
                  <c:v>502.81</c:v>
                </c:pt>
                <c:pt idx="1">
                  <c:v>1129.49</c:v>
                </c:pt>
                <c:pt idx="2">
                  <c:v>2455.08</c:v>
                </c:pt>
                <c:pt idx="3">
                  <c:v>3702.07</c:v>
                </c:pt>
                <c:pt idx="4">
                  <c:v>4596.0600000000004</c:v>
                </c:pt>
                <c:pt idx="5">
                  <c:v>4664.7299999999996</c:v>
                </c:pt>
                <c:pt idx="6">
                  <c:v>4535.8900000000003</c:v>
                </c:pt>
                <c:pt idx="7">
                  <c:v>3743.91</c:v>
                </c:pt>
                <c:pt idx="8">
                  <c:v>2664.35</c:v>
                </c:pt>
                <c:pt idx="9">
                  <c:v>1463.82</c:v>
                </c:pt>
                <c:pt idx="10">
                  <c:v>499.43</c:v>
                </c:pt>
                <c:pt idx="11">
                  <c:v>279.39999999999998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D2-4B68-ACFA-3654914D4DA8}"/>
            </c:ext>
          </c:extLst>
        </c:ser>
        <c:ser>
          <c:idx val="1"/>
          <c:order val="1"/>
          <c:tx>
            <c:strRef>
              <c:f>Grafiki!$B$51</c:f>
              <c:strCache>
                <c:ptCount val="1"/>
                <c:pt idx="0">
                  <c:v>Ēka Nr.2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Grafiki!$C$49:$N$49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Grafiki!$C$51:$N$51</c:f>
              <c:numCache>
                <c:formatCode>General</c:formatCode>
                <c:ptCount val="12"/>
                <c:pt idx="0">
                  <c:v>591.24</c:v>
                </c:pt>
                <c:pt idx="1">
                  <c:v>1827.01</c:v>
                </c:pt>
                <c:pt idx="2">
                  <c:v>2602.0500000000002</c:v>
                </c:pt>
                <c:pt idx="3">
                  <c:v>3761.55</c:v>
                </c:pt>
                <c:pt idx="4">
                  <c:v>4575.8999999999996</c:v>
                </c:pt>
                <c:pt idx="5">
                  <c:v>4620.97</c:v>
                </c:pt>
                <c:pt idx="6">
                  <c:v>4570.3999999999996</c:v>
                </c:pt>
                <c:pt idx="7">
                  <c:v>3785.15</c:v>
                </c:pt>
                <c:pt idx="8">
                  <c:v>2812.08</c:v>
                </c:pt>
                <c:pt idx="9">
                  <c:v>1654.24</c:v>
                </c:pt>
                <c:pt idx="10">
                  <c:v>583.57000000000005</c:v>
                </c:pt>
                <c:pt idx="11">
                  <c:v>385.36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D2-4B68-ACFA-3654914D4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470303"/>
        <c:axId val="392471743"/>
      </c:barChart>
      <c:catAx>
        <c:axId val="392470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2471743"/>
        <c:crosses val="autoZero"/>
        <c:auto val="1"/>
        <c:lblAlgn val="ctr"/>
        <c:lblOffset val="100"/>
        <c:noMultiLvlLbl val="0"/>
      </c:catAx>
      <c:valAx>
        <c:axId val="39247174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24703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4"/>
          <c:order val="1"/>
          <c:tx>
            <c:strRef>
              <c:f>Grafiki!$B$39</c:f>
              <c:strCache>
                <c:ptCount val="1"/>
                <c:pt idx="0">
                  <c:v>Elektroenerģijas cenu izmaiņas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Grafiki!$C$34:$V$34</c:f>
              <c:strCache>
                <c:ptCount val="20"/>
                <c:pt idx="0">
                  <c:v>1. gads</c:v>
                </c:pt>
                <c:pt idx="1">
                  <c:v>2. gads</c:v>
                </c:pt>
                <c:pt idx="2">
                  <c:v>3. gads</c:v>
                </c:pt>
                <c:pt idx="3">
                  <c:v>4. gads</c:v>
                </c:pt>
                <c:pt idx="4">
                  <c:v>5. gads</c:v>
                </c:pt>
                <c:pt idx="5">
                  <c:v>6. gads</c:v>
                </c:pt>
                <c:pt idx="6">
                  <c:v>7. gads</c:v>
                </c:pt>
                <c:pt idx="7">
                  <c:v>8. gads</c:v>
                </c:pt>
                <c:pt idx="8">
                  <c:v>9. gads</c:v>
                </c:pt>
                <c:pt idx="9">
                  <c:v>10. gads</c:v>
                </c:pt>
                <c:pt idx="10">
                  <c:v>11. gads</c:v>
                </c:pt>
                <c:pt idx="11">
                  <c:v>12. gads</c:v>
                </c:pt>
                <c:pt idx="12">
                  <c:v>13. gads</c:v>
                </c:pt>
                <c:pt idx="13">
                  <c:v>14. gads</c:v>
                </c:pt>
                <c:pt idx="14">
                  <c:v>15. gads</c:v>
                </c:pt>
                <c:pt idx="15">
                  <c:v>16. gads</c:v>
                </c:pt>
                <c:pt idx="16">
                  <c:v>17. gads</c:v>
                </c:pt>
                <c:pt idx="17">
                  <c:v>18. gads</c:v>
                </c:pt>
                <c:pt idx="18">
                  <c:v>19. gads</c:v>
                </c:pt>
                <c:pt idx="19">
                  <c:v>20. gads</c:v>
                </c:pt>
              </c:strCache>
            </c:strRef>
          </c:cat>
          <c:val>
            <c:numRef>
              <c:f>Grafiki!$C$39:$V$39</c:f>
              <c:numCache>
                <c:formatCode>0%</c:formatCode>
                <c:ptCount val="20"/>
                <c:pt idx="1">
                  <c:v>0.03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C-4D61-AA91-42F375CDD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1435087"/>
        <c:axId val="2091433167"/>
      </c:barChart>
      <c:lineChart>
        <c:grouping val="standard"/>
        <c:varyColors val="0"/>
        <c:ser>
          <c:idx val="1"/>
          <c:order val="0"/>
          <c:tx>
            <c:strRef>
              <c:f>Grafiki!$B$36</c:f>
              <c:strCache>
                <c:ptCount val="1"/>
                <c:pt idx="0">
                  <c:v>Elektroenerģijas cena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Grafiki!$C$34:$V$34</c:f>
              <c:strCache>
                <c:ptCount val="20"/>
                <c:pt idx="0">
                  <c:v>1. gads</c:v>
                </c:pt>
                <c:pt idx="1">
                  <c:v>2. gads</c:v>
                </c:pt>
                <c:pt idx="2">
                  <c:v>3. gads</c:v>
                </c:pt>
                <c:pt idx="3">
                  <c:v>4. gads</c:v>
                </c:pt>
                <c:pt idx="4">
                  <c:v>5. gads</c:v>
                </c:pt>
                <c:pt idx="5">
                  <c:v>6. gads</c:v>
                </c:pt>
                <c:pt idx="6">
                  <c:v>7. gads</c:v>
                </c:pt>
                <c:pt idx="7">
                  <c:v>8. gads</c:v>
                </c:pt>
                <c:pt idx="8">
                  <c:v>9. gads</c:v>
                </c:pt>
                <c:pt idx="9">
                  <c:v>10. gads</c:v>
                </c:pt>
                <c:pt idx="10">
                  <c:v>11. gads</c:v>
                </c:pt>
                <c:pt idx="11">
                  <c:v>12. gads</c:v>
                </c:pt>
                <c:pt idx="12">
                  <c:v>13. gads</c:v>
                </c:pt>
                <c:pt idx="13">
                  <c:v>14. gads</c:v>
                </c:pt>
                <c:pt idx="14">
                  <c:v>15. gads</c:v>
                </c:pt>
                <c:pt idx="15">
                  <c:v>16. gads</c:v>
                </c:pt>
                <c:pt idx="16">
                  <c:v>17. gads</c:v>
                </c:pt>
                <c:pt idx="17">
                  <c:v>18. gads</c:v>
                </c:pt>
                <c:pt idx="18">
                  <c:v>19. gads</c:v>
                </c:pt>
                <c:pt idx="19">
                  <c:v>20. gads</c:v>
                </c:pt>
              </c:strCache>
            </c:strRef>
          </c:cat>
          <c:val>
            <c:numRef>
              <c:f>Grafiki!$C$36:$V$36</c:f>
              <c:numCache>
                <c:formatCode>General</c:formatCode>
                <c:ptCount val="20"/>
                <c:pt idx="0">
                  <c:v>0.16437000000000002</c:v>
                </c:pt>
                <c:pt idx="1">
                  <c:v>0.16930000000000001</c:v>
                </c:pt>
                <c:pt idx="2">
                  <c:v>0.17438000000000001</c:v>
                </c:pt>
                <c:pt idx="3">
                  <c:v>0.17960999999999999</c:v>
                </c:pt>
                <c:pt idx="4">
                  <c:v>0.185</c:v>
                </c:pt>
                <c:pt idx="5">
                  <c:v>0.19055</c:v>
                </c:pt>
                <c:pt idx="6">
                  <c:v>0.19627</c:v>
                </c:pt>
                <c:pt idx="7">
                  <c:v>0.20216000000000001</c:v>
                </c:pt>
                <c:pt idx="8">
                  <c:v>0.20821999999999999</c:v>
                </c:pt>
                <c:pt idx="9">
                  <c:v>0.21446999999999999</c:v>
                </c:pt>
                <c:pt idx="10">
                  <c:v>0.21446999999999999</c:v>
                </c:pt>
                <c:pt idx="11">
                  <c:v>0.21446999999999999</c:v>
                </c:pt>
                <c:pt idx="12">
                  <c:v>0.21446999999999999</c:v>
                </c:pt>
                <c:pt idx="13">
                  <c:v>0.21446999999999999</c:v>
                </c:pt>
                <c:pt idx="14">
                  <c:v>0.21446999999999999</c:v>
                </c:pt>
                <c:pt idx="15">
                  <c:v>0.21446999999999999</c:v>
                </c:pt>
                <c:pt idx="16">
                  <c:v>0.21446999999999999</c:v>
                </c:pt>
                <c:pt idx="17">
                  <c:v>0.21446999999999999</c:v>
                </c:pt>
                <c:pt idx="18">
                  <c:v>0.21446999999999999</c:v>
                </c:pt>
                <c:pt idx="19">
                  <c:v>0.21446999999999999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1C-4D61-AA91-42F375CDD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1435087"/>
        <c:axId val="2091433167"/>
      </c:lineChart>
      <c:catAx>
        <c:axId val="209143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091433167"/>
        <c:crosses val="autoZero"/>
        <c:auto val="1"/>
        <c:lblAlgn val="ctr"/>
        <c:lblOffset val="100"/>
        <c:noMultiLvlLbl val="0"/>
      </c:catAx>
      <c:valAx>
        <c:axId val="20914331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091435087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Grafiki!$B$88</c:f>
              <c:strCache>
                <c:ptCount val="1"/>
                <c:pt idx="0">
                  <c:v>Algu izmaksas,t.sk grāmatvedis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Grafiki!$C$87:$V$87</c:f>
              <c:strCache>
                <c:ptCount val="20"/>
                <c:pt idx="0">
                  <c:v>1. gads</c:v>
                </c:pt>
                <c:pt idx="1">
                  <c:v>2. gads</c:v>
                </c:pt>
                <c:pt idx="2">
                  <c:v>3. gads</c:v>
                </c:pt>
                <c:pt idx="3">
                  <c:v>4. gads</c:v>
                </c:pt>
                <c:pt idx="4">
                  <c:v>5. gads</c:v>
                </c:pt>
                <c:pt idx="5">
                  <c:v>6. gads</c:v>
                </c:pt>
                <c:pt idx="6">
                  <c:v>7. gads</c:v>
                </c:pt>
                <c:pt idx="7">
                  <c:v>8. gads</c:v>
                </c:pt>
                <c:pt idx="8">
                  <c:v>9. gads</c:v>
                </c:pt>
                <c:pt idx="9">
                  <c:v>10. gads</c:v>
                </c:pt>
                <c:pt idx="10">
                  <c:v>11. gads</c:v>
                </c:pt>
                <c:pt idx="11">
                  <c:v>12. gads</c:v>
                </c:pt>
                <c:pt idx="12">
                  <c:v>13. gads</c:v>
                </c:pt>
                <c:pt idx="13">
                  <c:v>14. gads</c:v>
                </c:pt>
                <c:pt idx="14">
                  <c:v>15. gads</c:v>
                </c:pt>
                <c:pt idx="15">
                  <c:v>16. gads</c:v>
                </c:pt>
                <c:pt idx="16">
                  <c:v>17. gads</c:v>
                </c:pt>
                <c:pt idx="17">
                  <c:v>18. gads</c:v>
                </c:pt>
                <c:pt idx="18">
                  <c:v>19. gads</c:v>
                </c:pt>
                <c:pt idx="19">
                  <c:v>20. gads</c:v>
                </c:pt>
              </c:strCache>
            </c:strRef>
          </c:cat>
          <c:val>
            <c:numRef>
              <c:f>Grafiki!$C$88:$V$88</c:f>
              <c:numCache>
                <c:formatCode>General</c:formatCode>
                <c:ptCount val="20"/>
                <c:pt idx="0">
                  <c:v>2237.7599999999998</c:v>
                </c:pt>
                <c:pt idx="1">
                  <c:v>2237.7599999999998</c:v>
                </c:pt>
                <c:pt idx="2">
                  <c:v>2237.7599999999998</c:v>
                </c:pt>
                <c:pt idx="3">
                  <c:v>2237.7599999999998</c:v>
                </c:pt>
                <c:pt idx="4">
                  <c:v>2237.7599999999998</c:v>
                </c:pt>
                <c:pt idx="5">
                  <c:v>2237.7599999999998</c:v>
                </c:pt>
                <c:pt idx="6">
                  <c:v>2237.7599999999998</c:v>
                </c:pt>
                <c:pt idx="7">
                  <c:v>2237.7599999999998</c:v>
                </c:pt>
                <c:pt idx="8">
                  <c:v>2237.7599999999998</c:v>
                </c:pt>
                <c:pt idx="9">
                  <c:v>2237.7599999999998</c:v>
                </c:pt>
                <c:pt idx="10">
                  <c:v>2237.7599999999998</c:v>
                </c:pt>
                <c:pt idx="11">
                  <c:v>2237.7599999999998</c:v>
                </c:pt>
                <c:pt idx="12">
                  <c:v>2237.7599999999998</c:v>
                </c:pt>
                <c:pt idx="13">
                  <c:v>2237.7599999999998</c:v>
                </c:pt>
                <c:pt idx="14">
                  <c:v>2237.7599999999998</c:v>
                </c:pt>
                <c:pt idx="15">
                  <c:v>2237.7599999999998</c:v>
                </c:pt>
                <c:pt idx="16">
                  <c:v>2237.7599999999998</c:v>
                </c:pt>
                <c:pt idx="17">
                  <c:v>2237.7599999999998</c:v>
                </c:pt>
                <c:pt idx="18">
                  <c:v>2237.7599999999998</c:v>
                </c:pt>
                <c:pt idx="19">
                  <c:v>2237.7599999999998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DE-432B-AA5B-DAE248DC375B}"/>
            </c:ext>
          </c:extLst>
        </c:ser>
        <c:ser>
          <c:idx val="1"/>
          <c:order val="1"/>
          <c:tx>
            <c:strRef>
              <c:f>Grafiki!$B$89</c:f>
              <c:strCache>
                <c:ptCount val="1"/>
                <c:pt idx="0">
                  <c:v>Grāmatvedības pakalpojumi, ja ārpakalpojums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Grafiki!$C$87:$V$87</c:f>
              <c:strCache>
                <c:ptCount val="20"/>
                <c:pt idx="0">
                  <c:v>1. gads</c:v>
                </c:pt>
                <c:pt idx="1">
                  <c:v>2. gads</c:v>
                </c:pt>
                <c:pt idx="2">
                  <c:v>3. gads</c:v>
                </c:pt>
                <c:pt idx="3">
                  <c:v>4. gads</c:v>
                </c:pt>
                <c:pt idx="4">
                  <c:v>5. gads</c:v>
                </c:pt>
                <c:pt idx="5">
                  <c:v>6. gads</c:v>
                </c:pt>
                <c:pt idx="6">
                  <c:v>7. gads</c:v>
                </c:pt>
                <c:pt idx="7">
                  <c:v>8. gads</c:v>
                </c:pt>
                <c:pt idx="8">
                  <c:v>9. gads</c:v>
                </c:pt>
                <c:pt idx="9">
                  <c:v>10. gads</c:v>
                </c:pt>
                <c:pt idx="10">
                  <c:v>11. gads</c:v>
                </c:pt>
                <c:pt idx="11">
                  <c:v>12. gads</c:v>
                </c:pt>
                <c:pt idx="12">
                  <c:v>13. gads</c:v>
                </c:pt>
                <c:pt idx="13">
                  <c:v>14. gads</c:v>
                </c:pt>
                <c:pt idx="14">
                  <c:v>15. gads</c:v>
                </c:pt>
                <c:pt idx="15">
                  <c:v>16. gads</c:v>
                </c:pt>
                <c:pt idx="16">
                  <c:v>17. gads</c:v>
                </c:pt>
                <c:pt idx="17">
                  <c:v>18. gads</c:v>
                </c:pt>
                <c:pt idx="18">
                  <c:v>19. gads</c:v>
                </c:pt>
                <c:pt idx="19">
                  <c:v>20. gads</c:v>
                </c:pt>
              </c:strCache>
            </c:strRef>
          </c:cat>
          <c:val>
            <c:numRef>
              <c:f>Grafiki!$C$89:$V$89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DE-432B-AA5B-DAE248DC375B}"/>
            </c:ext>
          </c:extLst>
        </c:ser>
        <c:ser>
          <c:idx val="2"/>
          <c:order val="2"/>
          <c:tx>
            <c:strRef>
              <c:f>Grafiki!$B$90</c:f>
              <c:strCache>
                <c:ptCount val="1"/>
                <c:pt idx="0">
                  <c:v>Bankas komisiju izmaksas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Grafiki!$C$87:$V$87</c:f>
              <c:strCache>
                <c:ptCount val="20"/>
                <c:pt idx="0">
                  <c:v>1. gads</c:v>
                </c:pt>
                <c:pt idx="1">
                  <c:v>2. gads</c:v>
                </c:pt>
                <c:pt idx="2">
                  <c:v>3. gads</c:v>
                </c:pt>
                <c:pt idx="3">
                  <c:v>4. gads</c:v>
                </c:pt>
                <c:pt idx="4">
                  <c:v>5. gads</c:v>
                </c:pt>
                <c:pt idx="5">
                  <c:v>6. gads</c:v>
                </c:pt>
                <c:pt idx="6">
                  <c:v>7. gads</c:v>
                </c:pt>
                <c:pt idx="7">
                  <c:v>8. gads</c:v>
                </c:pt>
                <c:pt idx="8">
                  <c:v>9. gads</c:v>
                </c:pt>
                <c:pt idx="9">
                  <c:v>10. gads</c:v>
                </c:pt>
                <c:pt idx="10">
                  <c:v>11. gads</c:v>
                </c:pt>
                <c:pt idx="11">
                  <c:v>12. gads</c:v>
                </c:pt>
                <c:pt idx="12">
                  <c:v>13. gads</c:v>
                </c:pt>
                <c:pt idx="13">
                  <c:v>14. gads</c:v>
                </c:pt>
                <c:pt idx="14">
                  <c:v>15. gads</c:v>
                </c:pt>
                <c:pt idx="15">
                  <c:v>16. gads</c:v>
                </c:pt>
                <c:pt idx="16">
                  <c:v>17. gads</c:v>
                </c:pt>
                <c:pt idx="17">
                  <c:v>18. gads</c:v>
                </c:pt>
                <c:pt idx="18">
                  <c:v>19. gads</c:v>
                </c:pt>
                <c:pt idx="19">
                  <c:v>20. gads</c:v>
                </c:pt>
              </c:strCache>
            </c:strRef>
          </c:cat>
          <c:val>
            <c:numRef>
              <c:f>Grafiki!$C$90:$V$90</c:f>
              <c:numCache>
                <c:formatCode>General</c:formatCode>
                <c:ptCount val="20"/>
                <c:pt idx="0">
                  <c:v>120</c:v>
                </c:pt>
                <c:pt idx="1">
                  <c:v>120</c:v>
                </c:pt>
                <c:pt idx="2">
                  <c:v>120</c:v>
                </c:pt>
                <c:pt idx="3">
                  <c:v>120</c:v>
                </c:pt>
                <c:pt idx="4">
                  <c:v>120</c:v>
                </c:pt>
                <c:pt idx="5">
                  <c:v>120</c:v>
                </c:pt>
                <c:pt idx="6">
                  <c:v>120</c:v>
                </c:pt>
                <c:pt idx="7">
                  <c:v>120</c:v>
                </c:pt>
                <c:pt idx="8">
                  <c:v>120</c:v>
                </c:pt>
                <c:pt idx="9">
                  <c:v>120</c:v>
                </c:pt>
                <c:pt idx="10">
                  <c:v>120</c:v>
                </c:pt>
                <c:pt idx="11">
                  <c:v>120</c:v>
                </c:pt>
                <c:pt idx="12">
                  <c:v>120</c:v>
                </c:pt>
                <c:pt idx="13">
                  <c:v>120</c:v>
                </c:pt>
                <c:pt idx="14">
                  <c:v>120</c:v>
                </c:pt>
                <c:pt idx="15">
                  <c:v>120</c:v>
                </c:pt>
                <c:pt idx="16">
                  <c:v>120</c:v>
                </c:pt>
                <c:pt idx="17">
                  <c:v>120</c:v>
                </c:pt>
                <c:pt idx="18">
                  <c:v>120</c:v>
                </c:pt>
                <c:pt idx="19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DE-432B-AA5B-DAE248DC375B}"/>
            </c:ext>
          </c:extLst>
        </c:ser>
        <c:ser>
          <c:idx val="3"/>
          <c:order val="3"/>
          <c:tx>
            <c:strRef>
              <c:f>Grafiki!$B$91</c:f>
              <c:strCache>
                <c:ptCount val="1"/>
                <c:pt idx="0">
                  <c:v>Apdrošināšana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Grafiki!$C$87:$V$87</c:f>
              <c:strCache>
                <c:ptCount val="20"/>
                <c:pt idx="0">
                  <c:v>1. gads</c:v>
                </c:pt>
                <c:pt idx="1">
                  <c:v>2. gads</c:v>
                </c:pt>
                <c:pt idx="2">
                  <c:v>3. gads</c:v>
                </c:pt>
                <c:pt idx="3">
                  <c:v>4. gads</c:v>
                </c:pt>
                <c:pt idx="4">
                  <c:v>5. gads</c:v>
                </c:pt>
                <c:pt idx="5">
                  <c:v>6. gads</c:v>
                </c:pt>
                <c:pt idx="6">
                  <c:v>7. gads</c:v>
                </c:pt>
                <c:pt idx="7">
                  <c:v>8. gads</c:v>
                </c:pt>
                <c:pt idx="8">
                  <c:v>9. gads</c:v>
                </c:pt>
                <c:pt idx="9">
                  <c:v>10. gads</c:v>
                </c:pt>
                <c:pt idx="10">
                  <c:v>11. gads</c:v>
                </c:pt>
                <c:pt idx="11">
                  <c:v>12. gads</c:v>
                </c:pt>
                <c:pt idx="12">
                  <c:v>13. gads</c:v>
                </c:pt>
                <c:pt idx="13">
                  <c:v>14. gads</c:v>
                </c:pt>
                <c:pt idx="14">
                  <c:v>15. gads</c:v>
                </c:pt>
                <c:pt idx="15">
                  <c:v>16. gads</c:v>
                </c:pt>
                <c:pt idx="16">
                  <c:v>17. gads</c:v>
                </c:pt>
                <c:pt idx="17">
                  <c:v>18. gads</c:v>
                </c:pt>
                <c:pt idx="18">
                  <c:v>19. gads</c:v>
                </c:pt>
                <c:pt idx="19">
                  <c:v>20. gads</c:v>
                </c:pt>
              </c:strCache>
            </c:strRef>
          </c:cat>
          <c:val>
            <c:numRef>
              <c:f>Grafiki!$C$91:$V$91</c:f>
              <c:numCache>
                <c:formatCode>General</c:formatCode>
                <c:ptCount val="20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DE-432B-AA5B-DAE248DC375B}"/>
            </c:ext>
          </c:extLst>
        </c:ser>
        <c:ser>
          <c:idx val="4"/>
          <c:order val="4"/>
          <c:tx>
            <c:strRef>
              <c:f>Grafiki!$B$92</c:f>
              <c:strCache>
                <c:ptCount val="1"/>
                <c:pt idx="0">
                  <c:v>Interneta pieslēgums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Grafiki!$C$87:$V$87</c:f>
              <c:strCache>
                <c:ptCount val="20"/>
                <c:pt idx="0">
                  <c:v>1. gads</c:v>
                </c:pt>
                <c:pt idx="1">
                  <c:v>2. gads</c:v>
                </c:pt>
                <c:pt idx="2">
                  <c:v>3. gads</c:v>
                </c:pt>
                <c:pt idx="3">
                  <c:v>4. gads</c:v>
                </c:pt>
                <c:pt idx="4">
                  <c:v>5. gads</c:v>
                </c:pt>
                <c:pt idx="5">
                  <c:v>6. gads</c:v>
                </c:pt>
                <c:pt idx="6">
                  <c:v>7. gads</c:v>
                </c:pt>
                <c:pt idx="7">
                  <c:v>8. gads</c:v>
                </c:pt>
                <c:pt idx="8">
                  <c:v>9. gads</c:v>
                </c:pt>
                <c:pt idx="9">
                  <c:v>10. gads</c:v>
                </c:pt>
                <c:pt idx="10">
                  <c:v>11. gads</c:v>
                </c:pt>
                <c:pt idx="11">
                  <c:v>12. gads</c:v>
                </c:pt>
                <c:pt idx="12">
                  <c:v>13. gads</c:v>
                </c:pt>
                <c:pt idx="13">
                  <c:v>14. gads</c:v>
                </c:pt>
                <c:pt idx="14">
                  <c:v>15. gads</c:v>
                </c:pt>
                <c:pt idx="15">
                  <c:v>16. gads</c:v>
                </c:pt>
                <c:pt idx="16">
                  <c:v>17. gads</c:v>
                </c:pt>
                <c:pt idx="17">
                  <c:v>18. gads</c:v>
                </c:pt>
                <c:pt idx="18">
                  <c:v>19. gads</c:v>
                </c:pt>
                <c:pt idx="19">
                  <c:v>20. gads</c:v>
                </c:pt>
              </c:strCache>
            </c:strRef>
          </c:cat>
          <c:val>
            <c:numRef>
              <c:f>Grafiki!$C$92:$V$92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DE-432B-AA5B-DAE248DC375B}"/>
            </c:ext>
          </c:extLst>
        </c:ser>
        <c:ser>
          <c:idx val="5"/>
          <c:order val="5"/>
          <c:tx>
            <c:strRef>
              <c:f>Grafiki!$B$93</c:f>
              <c:strCache>
                <c:ptCount val="1"/>
                <c:pt idx="0">
                  <c:v>Paneļu ikdienas uzturēšana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Grafiki!$C$87:$V$87</c:f>
              <c:strCache>
                <c:ptCount val="20"/>
                <c:pt idx="0">
                  <c:v>1. gads</c:v>
                </c:pt>
                <c:pt idx="1">
                  <c:v>2. gads</c:v>
                </c:pt>
                <c:pt idx="2">
                  <c:v>3. gads</c:v>
                </c:pt>
                <c:pt idx="3">
                  <c:v>4. gads</c:v>
                </c:pt>
                <c:pt idx="4">
                  <c:v>5. gads</c:v>
                </c:pt>
                <c:pt idx="5">
                  <c:v>6. gads</c:v>
                </c:pt>
                <c:pt idx="6">
                  <c:v>7. gads</c:v>
                </c:pt>
                <c:pt idx="7">
                  <c:v>8. gads</c:v>
                </c:pt>
                <c:pt idx="8">
                  <c:v>9. gads</c:v>
                </c:pt>
                <c:pt idx="9">
                  <c:v>10. gads</c:v>
                </c:pt>
                <c:pt idx="10">
                  <c:v>11. gads</c:v>
                </c:pt>
                <c:pt idx="11">
                  <c:v>12. gads</c:v>
                </c:pt>
                <c:pt idx="12">
                  <c:v>13. gads</c:v>
                </c:pt>
                <c:pt idx="13">
                  <c:v>14. gads</c:v>
                </c:pt>
                <c:pt idx="14">
                  <c:v>15. gads</c:v>
                </c:pt>
                <c:pt idx="15">
                  <c:v>16. gads</c:v>
                </c:pt>
                <c:pt idx="16">
                  <c:v>17. gads</c:v>
                </c:pt>
                <c:pt idx="17">
                  <c:v>18. gads</c:v>
                </c:pt>
                <c:pt idx="18">
                  <c:v>19. gads</c:v>
                </c:pt>
                <c:pt idx="19">
                  <c:v>20. gads</c:v>
                </c:pt>
              </c:strCache>
            </c:strRef>
          </c:cat>
          <c:val>
            <c:numRef>
              <c:f>Grafiki!$C$93:$V$93</c:f>
              <c:numCache>
                <c:formatCode>General</c:formatCode>
                <c:ptCount val="20"/>
                <c:pt idx="5">
                  <c:v>500</c:v>
                </c:pt>
                <c:pt idx="6">
                  <c:v>500</c:v>
                </c:pt>
                <c:pt idx="7">
                  <c:v>500</c:v>
                </c:pt>
                <c:pt idx="8">
                  <c:v>500</c:v>
                </c:pt>
                <c:pt idx="9">
                  <c:v>500</c:v>
                </c:pt>
                <c:pt idx="10">
                  <c:v>500</c:v>
                </c:pt>
                <c:pt idx="11">
                  <c:v>500</c:v>
                </c:pt>
                <c:pt idx="12">
                  <c:v>500</c:v>
                </c:pt>
                <c:pt idx="13">
                  <c:v>500</c:v>
                </c:pt>
                <c:pt idx="14">
                  <c:v>500</c:v>
                </c:pt>
                <c:pt idx="15">
                  <c:v>500</c:v>
                </c:pt>
                <c:pt idx="16">
                  <c:v>500</c:v>
                </c:pt>
                <c:pt idx="17">
                  <c:v>500</c:v>
                </c:pt>
                <c:pt idx="18">
                  <c:v>500</c:v>
                </c:pt>
                <c:pt idx="19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DE-432B-AA5B-DAE248DC3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161775"/>
        <c:axId val="35152175"/>
      </c:barChart>
      <c:catAx>
        <c:axId val="35161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5152175"/>
        <c:crosses val="autoZero"/>
        <c:auto val="1"/>
        <c:lblAlgn val="ctr"/>
        <c:lblOffset val="100"/>
        <c:noMultiLvlLbl val="0"/>
      </c:catAx>
      <c:valAx>
        <c:axId val="351521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5161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Grafiki!$B$114</c:f>
              <c:strCache>
                <c:ptCount val="1"/>
                <c:pt idx="0">
                  <c:v>Saules paneļu un saistītās infrastruktūras iegādes proporcionālā daļa, EUR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Grafiki!$C$113:$V$113</c:f>
              <c:strCache>
                <c:ptCount val="20"/>
                <c:pt idx="0">
                  <c:v>1. gads</c:v>
                </c:pt>
                <c:pt idx="1">
                  <c:v>2. gads</c:v>
                </c:pt>
                <c:pt idx="2">
                  <c:v>3. gads</c:v>
                </c:pt>
                <c:pt idx="3">
                  <c:v>4. gads</c:v>
                </c:pt>
                <c:pt idx="4">
                  <c:v>5. gads</c:v>
                </c:pt>
                <c:pt idx="5">
                  <c:v>6. gads</c:v>
                </c:pt>
                <c:pt idx="6">
                  <c:v>7. gads</c:v>
                </c:pt>
                <c:pt idx="7">
                  <c:v>8. gads</c:v>
                </c:pt>
                <c:pt idx="8">
                  <c:v>9. gads</c:v>
                </c:pt>
                <c:pt idx="9">
                  <c:v>10. gads</c:v>
                </c:pt>
                <c:pt idx="10">
                  <c:v>11. gads</c:v>
                </c:pt>
                <c:pt idx="11">
                  <c:v>12. gads</c:v>
                </c:pt>
                <c:pt idx="12">
                  <c:v>13. gads</c:v>
                </c:pt>
                <c:pt idx="13">
                  <c:v>14. gads</c:v>
                </c:pt>
                <c:pt idx="14">
                  <c:v>15. gads</c:v>
                </c:pt>
                <c:pt idx="15">
                  <c:v>16. gads</c:v>
                </c:pt>
                <c:pt idx="16">
                  <c:v>17. gads</c:v>
                </c:pt>
                <c:pt idx="17">
                  <c:v>18. gads</c:v>
                </c:pt>
                <c:pt idx="18">
                  <c:v>19. gads</c:v>
                </c:pt>
                <c:pt idx="19">
                  <c:v>20. gads</c:v>
                </c:pt>
              </c:strCache>
            </c:strRef>
          </c:cat>
          <c:val>
            <c:numRef>
              <c:f>Grafiki!$C$114:$V$114</c:f>
              <c:numCache>
                <c:formatCode>#,##0.00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8D-499E-8E61-55F5D0FEC526}"/>
            </c:ext>
          </c:extLst>
        </c:ser>
        <c:ser>
          <c:idx val="1"/>
          <c:order val="1"/>
          <c:tx>
            <c:strRef>
              <c:f>Grafiki!$B$115</c:f>
              <c:strCache>
                <c:ptCount val="1"/>
                <c:pt idx="0">
                  <c:v>Energokopienas ikgadējās izmaksas, EUR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Grafiki!$C$113:$V$113</c:f>
              <c:strCache>
                <c:ptCount val="20"/>
                <c:pt idx="0">
                  <c:v>1. gads</c:v>
                </c:pt>
                <c:pt idx="1">
                  <c:v>2. gads</c:v>
                </c:pt>
                <c:pt idx="2">
                  <c:v>3. gads</c:v>
                </c:pt>
                <c:pt idx="3">
                  <c:v>4. gads</c:v>
                </c:pt>
                <c:pt idx="4">
                  <c:v>5. gads</c:v>
                </c:pt>
                <c:pt idx="5">
                  <c:v>6. gads</c:v>
                </c:pt>
                <c:pt idx="6">
                  <c:v>7. gads</c:v>
                </c:pt>
                <c:pt idx="7">
                  <c:v>8. gads</c:v>
                </c:pt>
                <c:pt idx="8">
                  <c:v>9. gads</c:v>
                </c:pt>
                <c:pt idx="9">
                  <c:v>10. gads</c:v>
                </c:pt>
                <c:pt idx="10">
                  <c:v>11. gads</c:v>
                </c:pt>
                <c:pt idx="11">
                  <c:v>12. gads</c:v>
                </c:pt>
                <c:pt idx="12">
                  <c:v>13. gads</c:v>
                </c:pt>
                <c:pt idx="13">
                  <c:v>14. gads</c:v>
                </c:pt>
                <c:pt idx="14">
                  <c:v>15. gads</c:v>
                </c:pt>
                <c:pt idx="15">
                  <c:v>16. gads</c:v>
                </c:pt>
                <c:pt idx="16">
                  <c:v>17. gads</c:v>
                </c:pt>
                <c:pt idx="17">
                  <c:v>18. gads</c:v>
                </c:pt>
                <c:pt idx="18">
                  <c:v>19. gads</c:v>
                </c:pt>
                <c:pt idx="19">
                  <c:v>20. gads</c:v>
                </c:pt>
              </c:strCache>
            </c:strRef>
          </c:cat>
          <c:val>
            <c:numRef>
              <c:f>Grafiki!$C$115:$V$115</c:f>
              <c:numCache>
                <c:formatCode>#,##0.00</c:formatCode>
                <c:ptCount val="20"/>
                <c:pt idx="0">
                  <c:v>2357.7599999999998</c:v>
                </c:pt>
                <c:pt idx="1">
                  <c:v>2357.7599999999998</c:v>
                </c:pt>
                <c:pt idx="2">
                  <c:v>2357.7599999999998</c:v>
                </c:pt>
                <c:pt idx="3">
                  <c:v>2357.7599999999998</c:v>
                </c:pt>
                <c:pt idx="4">
                  <c:v>2357.7599999999998</c:v>
                </c:pt>
                <c:pt idx="5">
                  <c:v>2357.7599999999998</c:v>
                </c:pt>
                <c:pt idx="6">
                  <c:v>2357.7599999999998</c:v>
                </c:pt>
                <c:pt idx="7">
                  <c:v>2357.7599999999998</c:v>
                </c:pt>
                <c:pt idx="8">
                  <c:v>2357.7599999999998</c:v>
                </c:pt>
                <c:pt idx="9">
                  <c:v>2357.7599999999998</c:v>
                </c:pt>
                <c:pt idx="10">
                  <c:v>2357.7599999999998</c:v>
                </c:pt>
                <c:pt idx="11">
                  <c:v>2357.7599999999998</c:v>
                </c:pt>
                <c:pt idx="12">
                  <c:v>2357.7599999999998</c:v>
                </c:pt>
                <c:pt idx="13">
                  <c:v>2357.7599999999998</c:v>
                </c:pt>
                <c:pt idx="14">
                  <c:v>2357.7599999999998</c:v>
                </c:pt>
                <c:pt idx="15">
                  <c:v>2357.7599999999998</c:v>
                </c:pt>
                <c:pt idx="16">
                  <c:v>2357.7599999999998</c:v>
                </c:pt>
                <c:pt idx="17">
                  <c:v>2357.7599999999998</c:v>
                </c:pt>
                <c:pt idx="18">
                  <c:v>2357.7599999999998</c:v>
                </c:pt>
                <c:pt idx="19">
                  <c:v>2357.7599999999998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8D-499E-8E61-55F5D0FEC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174255"/>
        <c:axId val="35180975"/>
      </c:barChart>
      <c:lineChart>
        <c:grouping val="standard"/>
        <c:varyColors val="0"/>
        <c:ser>
          <c:idx val="2"/>
          <c:order val="2"/>
          <c:tx>
            <c:strRef>
              <c:f>Grafiki!$B$116</c:f>
              <c:strCache>
                <c:ptCount val="1"/>
                <c:pt idx="0">
                  <c:v>Saražotās elektroenerģijas tirgus vērtība, EUR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Grafiki!$C$113:$V$113</c:f>
              <c:strCache>
                <c:ptCount val="20"/>
                <c:pt idx="0">
                  <c:v>1. gads</c:v>
                </c:pt>
                <c:pt idx="1">
                  <c:v>2. gads</c:v>
                </c:pt>
                <c:pt idx="2">
                  <c:v>3. gads</c:v>
                </c:pt>
                <c:pt idx="3">
                  <c:v>4. gads</c:v>
                </c:pt>
                <c:pt idx="4">
                  <c:v>5. gads</c:v>
                </c:pt>
                <c:pt idx="5">
                  <c:v>6. gads</c:v>
                </c:pt>
                <c:pt idx="6">
                  <c:v>7. gads</c:v>
                </c:pt>
                <c:pt idx="7">
                  <c:v>8. gads</c:v>
                </c:pt>
                <c:pt idx="8">
                  <c:v>9. gads</c:v>
                </c:pt>
                <c:pt idx="9">
                  <c:v>10. gads</c:v>
                </c:pt>
                <c:pt idx="10">
                  <c:v>11. gads</c:v>
                </c:pt>
                <c:pt idx="11">
                  <c:v>12. gads</c:v>
                </c:pt>
                <c:pt idx="12">
                  <c:v>13. gads</c:v>
                </c:pt>
                <c:pt idx="13">
                  <c:v>14. gads</c:v>
                </c:pt>
                <c:pt idx="14">
                  <c:v>15. gads</c:v>
                </c:pt>
                <c:pt idx="15">
                  <c:v>16. gads</c:v>
                </c:pt>
                <c:pt idx="16">
                  <c:v>17. gads</c:v>
                </c:pt>
                <c:pt idx="17">
                  <c:v>18. gads</c:v>
                </c:pt>
                <c:pt idx="18">
                  <c:v>19. gads</c:v>
                </c:pt>
                <c:pt idx="19">
                  <c:v>20. gads</c:v>
                </c:pt>
              </c:strCache>
            </c:strRef>
          </c:cat>
          <c:val>
            <c:numRef>
              <c:f>Grafiki!$C$116:$V$116</c:f>
              <c:numCache>
                <c:formatCode>#,##0.00</c:formatCode>
                <c:ptCount val="20"/>
                <c:pt idx="0">
                  <c:v>10192.02</c:v>
                </c:pt>
                <c:pt idx="1">
                  <c:v>10497.71</c:v>
                </c:pt>
                <c:pt idx="2">
                  <c:v>10812.7</c:v>
                </c:pt>
                <c:pt idx="3">
                  <c:v>11137</c:v>
                </c:pt>
                <c:pt idx="4">
                  <c:v>11471.21</c:v>
                </c:pt>
                <c:pt idx="5">
                  <c:v>11815.35</c:v>
                </c:pt>
                <c:pt idx="6">
                  <c:v>12170.03</c:v>
                </c:pt>
                <c:pt idx="7">
                  <c:v>12535.25</c:v>
                </c:pt>
                <c:pt idx="8">
                  <c:v>12911.01</c:v>
                </c:pt>
                <c:pt idx="9">
                  <c:v>13298.55</c:v>
                </c:pt>
                <c:pt idx="10">
                  <c:v>13298.55</c:v>
                </c:pt>
                <c:pt idx="11">
                  <c:v>13298.55</c:v>
                </c:pt>
                <c:pt idx="12">
                  <c:v>13298.55</c:v>
                </c:pt>
                <c:pt idx="13">
                  <c:v>13298.55</c:v>
                </c:pt>
                <c:pt idx="14">
                  <c:v>13298.55</c:v>
                </c:pt>
                <c:pt idx="15">
                  <c:v>13298.55</c:v>
                </c:pt>
                <c:pt idx="16">
                  <c:v>13298.55</c:v>
                </c:pt>
                <c:pt idx="17">
                  <c:v>13298.55</c:v>
                </c:pt>
                <c:pt idx="18">
                  <c:v>13298.55</c:v>
                </c:pt>
                <c:pt idx="19">
                  <c:v>13298.55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8D-499E-8E61-55F5D0FEC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174255"/>
        <c:axId val="35180975"/>
      </c:lineChart>
      <c:catAx>
        <c:axId val="35174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5180975"/>
        <c:crosses val="autoZero"/>
        <c:auto val="1"/>
        <c:lblAlgn val="ctr"/>
        <c:lblOffset val="100"/>
        <c:noMultiLvlLbl val="0"/>
      </c:catAx>
      <c:valAx>
        <c:axId val="35180975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5174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0"/>
          <c:tx>
            <c:strRef>
              <c:f>Grafiki!$B$117</c:f>
              <c:strCache>
                <c:ptCount val="1"/>
                <c:pt idx="0">
                  <c:v>Neto rezultāts (ar paneļu un saistītās infrastruktūras izmaksām)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Grafiki!$C$113:$V$113</c:f>
              <c:strCache>
                <c:ptCount val="20"/>
                <c:pt idx="0">
                  <c:v>1. gads</c:v>
                </c:pt>
                <c:pt idx="1">
                  <c:v>2. gads</c:v>
                </c:pt>
                <c:pt idx="2">
                  <c:v>3. gads</c:v>
                </c:pt>
                <c:pt idx="3">
                  <c:v>4. gads</c:v>
                </c:pt>
                <c:pt idx="4">
                  <c:v>5. gads</c:v>
                </c:pt>
                <c:pt idx="5">
                  <c:v>6. gads</c:v>
                </c:pt>
                <c:pt idx="6">
                  <c:v>7. gads</c:v>
                </c:pt>
                <c:pt idx="7">
                  <c:v>8. gads</c:v>
                </c:pt>
                <c:pt idx="8">
                  <c:v>9. gads</c:v>
                </c:pt>
                <c:pt idx="9">
                  <c:v>10. gads</c:v>
                </c:pt>
                <c:pt idx="10">
                  <c:v>11. gads</c:v>
                </c:pt>
                <c:pt idx="11">
                  <c:v>12. gads</c:v>
                </c:pt>
                <c:pt idx="12">
                  <c:v>13. gads</c:v>
                </c:pt>
                <c:pt idx="13">
                  <c:v>14. gads</c:v>
                </c:pt>
                <c:pt idx="14">
                  <c:v>15. gads</c:v>
                </c:pt>
                <c:pt idx="15">
                  <c:v>16. gads</c:v>
                </c:pt>
                <c:pt idx="16">
                  <c:v>17. gads</c:v>
                </c:pt>
                <c:pt idx="17">
                  <c:v>18. gads</c:v>
                </c:pt>
                <c:pt idx="18">
                  <c:v>19. gads</c:v>
                </c:pt>
                <c:pt idx="19">
                  <c:v>20. gads</c:v>
                </c:pt>
              </c:strCache>
            </c:strRef>
          </c:cat>
          <c:val>
            <c:numRef>
              <c:f>Grafiki!$C$117:$V$117</c:f>
              <c:numCache>
                <c:formatCode>#,##0</c:formatCode>
                <c:ptCount val="20"/>
                <c:pt idx="0">
                  <c:v>7834.26</c:v>
                </c:pt>
                <c:pt idx="1">
                  <c:v>8139.9499999999989</c:v>
                </c:pt>
                <c:pt idx="2">
                  <c:v>8454.94</c:v>
                </c:pt>
                <c:pt idx="3">
                  <c:v>8779.24</c:v>
                </c:pt>
                <c:pt idx="4">
                  <c:v>9113.4499999999989</c:v>
                </c:pt>
                <c:pt idx="5">
                  <c:v>9457.59</c:v>
                </c:pt>
                <c:pt idx="6">
                  <c:v>9812.27</c:v>
                </c:pt>
                <c:pt idx="7">
                  <c:v>10177.49</c:v>
                </c:pt>
                <c:pt idx="8">
                  <c:v>10553.25</c:v>
                </c:pt>
                <c:pt idx="9">
                  <c:v>10940.789999999999</c:v>
                </c:pt>
                <c:pt idx="10">
                  <c:v>10940.789999999999</c:v>
                </c:pt>
                <c:pt idx="11">
                  <c:v>10940.789999999999</c:v>
                </c:pt>
                <c:pt idx="12">
                  <c:v>10940.789999999999</c:v>
                </c:pt>
                <c:pt idx="13">
                  <c:v>10940.789999999999</c:v>
                </c:pt>
                <c:pt idx="14">
                  <c:v>10940.789999999999</c:v>
                </c:pt>
                <c:pt idx="15">
                  <c:v>10940.789999999999</c:v>
                </c:pt>
                <c:pt idx="16">
                  <c:v>10940.789999999999</c:v>
                </c:pt>
                <c:pt idx="17">
                  <c:v>10940.789999999999</c:v>
                </c:pt>
                <c:pt idx="18">
                  <c:v>10940.789999999999</c:v>
                </c:pt>
                <c:pt idx="19">
                  <c:v>10940.789999999999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D4-4FEB-8E81-BBA65B9FF8D0}"/>
            </c:ext>
          </c:extLst>
        </c:ser>
        <c:ser>
          <c:idx val="4"/>
          <c:order val="1"/>
          <c:tx>
            <c:strRef>
              <c:f>Grafiki!$B$118</c:f>
              <c:strCache>
                <c:ptCount val="1"/>
                <c:pt idx="0">
                  <c:v>Neto rezultāts (bez paneļu un saistītās infrastruktūras izmaksām)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Grafiki!$C$113:$V$113</c:f>
              <c:strCache>
                <c:ptCount val="20"/>
                <c:pt idx="0">
                  <c:v>1. gads</c:v>
                </c:pt>
                <c:pt idx="1">
                  <c:v>2. gads</c:v>
                </c:pt>
                <c:pt idx="2">
                  <c:v>3. gads</c:v>
                </c:pt>
                <c:pt idx="3">
                  <c:v>4. gads</c:v>
                </c:pt>
                <c:pt idx="4">
                  <c:v>5. gads</c:v>
                </c:pt>
                <c:pt idx="5">
                  <c:v>6. gads</c:v>
                </c:pt>
                <c:pt idx="6">
                  <c:v>7. gads</c:v>
                </c:pt>
                <c:pt idx="7">
                  <c:v>8. gads</c:v>
                </c:pt>
                <c:pt idx="8">
                  <c:v>9. gads</c:v>
                </c:pt>
                <c:pt idx="9">
                  <c:v>10. gads</c:v>
                </c:pt>
                <c:pt idx="10">
                  <c:v>11. gads</c:v>
                </c:pt>
                <c:pt idx="11">
                  <c:v>12. gads</c:v>
                </c:pt>
                <c:pt idx="12">
                  <c:v>13. gads</c:v>
                </c:pt>
                <c:pt idx="13">
                  <c:v>14. gads</c:v>
                </c:pt>
                <c:pt idx="14">
                  <c:v>15. gads</c:v>
                </c:pt>
                <c:pt idx="15">
                  <c:v>16. gads</c:v>
                </c:pt>
                <c:pt idx="16">
                  <c:v>17. gads</c:v>
                </c:pt>
                <c:pt idx="17">
                  <c:v>18. gads</c:v>
                </c:pt>
                <c:pt idx="18">
                  <c:v>19. gads</c:v>
                </c:pt>
                <c:pt idx="19">
                  <c:v>20. gads</c:v>
                </c:pt>
              </c:strCache>
            </c:strRef>
          </c:cat>
          <c:val>
            <c:numRef>
              <c:f>Grafiki!$C$118:$V$118</c:f>
              <c:numCache>
                <c:formatCode>#,##0</c:formatCode>
                <c:ptCount val="20"/>
                <c:pt idx="0">
                  <c:v>7834.26</c:v>
                </c:pt>
                <c:pt idx="1">
                  <c:v>8139.9499999999989</c:v>
                </c:pt>
                <c:pt idx="2">
                  <c:v>8454.94</c:v>
                </c:pt>
                <c:pt idx="3">
                  <c:v>8779.24</c:v>
                </c:pt>
                <c:pt idx="4">
                  <c:v>9113.4499999999989</c:v>
                </c:pt>
                <c:pt idx="5">
                  <c:v>8957.59</c:v>
                </c:pt>
                <c:pt idx="6">
                  <c:v>9312.27</c:v>
                </c:pt>
                <c:pt idx="7">
                  <c:v>9677.49</c:v>
                </c:pt>
                <c:pt idx="8">
                  <c:v>10053.25</c:v>
                </c:pt>
                <c:pt idx="9">
                  <c:v>10440.789999999999</c:v>
                </c:pt>
                <c:pt idx="10">
                  <c:v>10440.789999999999</c:v>
                </c:pt>
                <c:pt idx="11">
                  <c:v>10440.789999999999</c:v>
                </c:pt>
                <c:pt idx="12">
                  <c:v>10440.789999999999</c:v>
                </c:pt>
                <c:pt idx="13">
                  <c:v>10440.789999999999</c:v>
                </c:pt>
                <c:pt idx="14">
                  <c:v>10440.789999999999</c:v>
                </c:pt>
                <c:pt idx="15">
                  <c:v>10440.789999999999</c:v>
                </c:pt>
                <c:pt idx="16">
                  <c:v>10440.789999999999</c:v>
                </c:pt>
                <c:pt idx="17">
                  <c:v>10440.789999999999</c:v>
                </c:pt>
                <c:pt idx="18">
                  <c:v>10440.789999999999</c:v>
                </c:pt>
                <c:pt idx="19">
                  <c:v>10440.789999999999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D4-4FEB-8E81-BBA65B9FF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169167"/>
        <c:axId val="36169647"/>
      </c:lineChart>
      <c:catAx>
        <c:axId val="36169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6169647"/>
        <c:crosses val="autoZero"/>
        <c:auto val="1"/>
        <c:lblAlgn val="ctr"/>
        <c:lblOffset val="100"/>
        <c:noMultiLvlLbl val="0"/>
      </c:catAx>
      <c:valAx>
        <c:axId val="3616964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6169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441960</xdr:colOff>
      <xdr:row>4</xdr:row>
      <xdr:rowOff>133350</xdr:rowOff>
    </xdr:from>
    <xdr:to>
      <xdr:col>13</xdr:col>
      <xdr:colOff>137160</xdr:colOff>
      <xdr:row>14</xdr:row>
      <xdr:rowOff>133350</xdr:rowOff>
    </xdr:to>
    <xdr:graphicFrame macro="">
      <xdr:nvGraphicFramePr>
        <xdr:cNvPr id="2" name="Diagramma 1">
          <a:extLst>
            <a:ext uri="{FF2B5EF4-FFF2-40B4-BE49-F238E27FC236}">
              <a16:creationId xmlns:a16="http://schemas.microsoft.com/office/drawing/2014/main" id="{3B0AD445-8515-6E60-4B0A-28519D19AC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579120</xdr:colOff>
      <xdr:row>52</xdr:row>
      <xdr:rowOff>72390</xdr:rowOff>
    </xdr:from>
    <xdr:to>
      <xdr:col>17</xdr:col>
      <xdr:colOff>365760</xdr:colOff>
      <xdr:row>67</xdr:row>
      <xdr:rowOff>72390</xdr:rowOff>
    </xdr:to>
    <xdr:graphicFrame macro="">
      <xdr:nvGraphicFramePr>
        <xdr:cNvPr id="3" name="Diagramma 2">
          <a:extLst>
            <a:ext uri="{FF2B5EF4-FFF2-40B4-BE49-F238E27FC236}">
              <a16:creationId xmlns:a16="http://schemas.microsoft.com/office/drawing/2014/main" id="{A1F3323E-A68C-EFA6-67BF-6113A5551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350520</xdr:colOff>
      <xdr:row>32</xdr:row>
      <xdr:rowOff>179070</xdr:rowOff>
    </xdr:from>
    <xdr:to>
      <xdr:col>17</xdr:col>
      <xdr:colOff>137160</xdr:colOff>
      <xdr:row>47</xdr:row>
      <xdr:rowOff>179070</xdr:rowOff>
    </xdr:to>
    <xdr:graphicFrame macro="">
      <xdr:nvGraphicFramePr>
        <xdr:cNvPr id="4" name="Diagramma 3">
          <a:extLst>
            <a:ext uri="{FF2B5EF4-FFF2-40B4-BE49-F238E27FC236}">
              <a16:creationId xmlns:a16="http://schemas.microsoft.com/office/drawing/2014/main" id="{5613F907-8179-E7D5-B763-D41B79CF73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548640</xdr:colOff>
      <xdr:row>93</xdr:row>
      <xdr:rowOff>179070</xdr:rowOff>
    </xdr:from>
    <xdr:to>
      <xdr:col>17</xdr:col>
      <xdr:colOff>335280</xdr:colOff>
      <xdr:row>108</xdr:row>
      <xdr:rowOff>179070</xdr:rowOff>
    </xdr:to>
    <xdr:graphicFrame macro="">
      <xdr:nvGraphicFramePr>
        <xdr:cNvPr id="5" name="Diagramma 4">
          <a:extLst>
            <a:ext uri="{FF2B5EF4-FFF2-40B4-BE49-F238E27FC236}">
              <a16:creationId xmlns:a16="http://schemas.microsoft.com/office/drawing/2014/main" id="{3F0C4B64-96B4-2451-736F-680D3FBD34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7620</xdr:colOff>
      <xdr:row>120</xdr:row>
      <xdr:rowOff>49530</xdr:rowOff>
    </xdr:from>
    <xdr:to>
      <xdr:col>17</xdr:col>
      <xdr:colOff>403860</xdr:colOff>
      <xdr:row>135</xdr:row>
      <xdr:rowOff>49530</xdr:rowOff>
    </xdr:to>
    <xdr:graphicFrame macro="">
      <xdr:nvGraphicFramePr>
        <xdr:cNvPr id="6" name="Diagramma 5">
          <a:extLst>
            <a:ext uri="{FF2B5EF4-FFF2-40B4-BE49-F238E27FC236}">
              <a16:creationId xmlns:a16="http://schemas.microsoft.com/office/drawing/2014/main" id="{12C9DD7F-9010-571F-7B58-99DF9AEABF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99060</xdr:colOff>
      <xdr:row>136</xdr:row>
      <xdr:rowOff>148590</xdr:rowOff>
    </xdr:from>
    <xdr:to>
      <xdr:col>17</xdr:col>
      <xdr:colOff>495300</xdr:colOff>
      <xdr:row>151</xdr:row>
      <xdr:rowOff>148590</xdr:rowOff>
    </xdr:to>
    <xdr:graphicFrame macro="">
      <xdr:nvGraphicFramePr>
        <xdr:cNvPr id="7" name="Diagramma 6">
          <a:extLst>
            <a:ext uri="{FF2B5EF4-FFF2-40B4-BE49-F238E27FC236}">
              <a16:creationId xmlns:a16="http://schemas.microsoft.com/office/drawing/2014/main" id="{DB9F0E7C-340D-30F1-21AA-941224E0ED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74650-CBF6-479F-BAD6-5561ED21CBBA}">
  <dimension ref="B1:AL23"/>
  <sheetViews>
    <sheetView zoomScaleNormal="100" workbookViewId="0">
      <selection activeCell="D7" sqref="D7"/>
    </sheetView>
  </sheetViews>
  <sheetFormatPr defaultRowHeight="14.4" x14ac:dyDescent="0.3"/>
  <cols>
    <col min="2" max="2" width="40" customWidth="1"/>
    <col min="15" max="15" width="9.109375" bestFit="1" customWidth="1"/>
    <col min="27" max="38" width="10.109375" bestFit="1" customWidth="1"/>
  </cols>
  <sheetData>
    <row r="1" spans="2:38" ht="15" thickBot="1" x14ac:dyDescent="0.35">
      <c r="B1" s="53" t="s">
        <v>128</v>
      </c>
    </row>
    <row r="2" spans="2:38" ht="15" thickTop="1" x14ac:dyDescent="0.3">
      <c r="B2" s="11"/>
      <c r="C2" s="55">
        <v>2026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7"/>
      <c r="O2" s="55">
        <v>2027</v>
      </c>
      <c r="P2" s="56"/>
      <c r="Q2" s="56"/>
      <c r="R2" s="56"/>
      <c r="S2" s="56"/>
      <c r="T2" s="56"/>
      <c r="U2" s="56"/>
      <c r="V2" s="56"/>
      <c r="W2" s="56"/>
      <c r="X2" s="56"/>
      <c r="Y2" s="56"/>
      <c r="Z2" s="57"/>
      <c r="AA2" s="55">
        <v>2028</v>
      </c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7"/>
    </row>
    <row r="3" spans="2:38" x14ac:dyDescent="0.3">
      <c r="B3" s="11"/>
      <c r="C3" s="15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16" t="s">
        <v>11</v>
      </c>
      <c r="O3" s="15" t="s">
        <v>0</v>
      </c>
      <c r="P3" s="4" t="s">
        <v>1</v>
      </c>
      <c r="Q3" s="4" t="s">
        <v>2</v>
      </c>
      <c r="R3" s="4" t="s">
        <v>3</v>
      </c>
      <c r="S3" s="4" t="s">
        <v>4</v>
      </c>
      <c r="T3" s="4" t="s">
        <v>5</v>
      </c>
      <c r="U3" s="4" t="s">
        <v>6</v>
      </c>
      <c r="V3" s="4" t="s">
        <v>7</v>
      </c>
      <c r="W3" s="4" t="s">
        <v>8</v>
      </c>
      <c r="X3" s="4" t="s">
        <v>9</v>
      </c>
      <c r="Y3" s="4" t="s">
        <v>10</v>
      </c>
      <c r="Z3" s="16" t="s">
        <v>11</v>
      </c>
      <c r="AA3" s="15" t="s">
        <v>0</v>
      </c>
      <c r="AB3" s="4" t="s">
        <v>1</v>
      </c>
      <c r="AC3" s="4" t="s">
        <v>2</v>
      </c>
      <c r="AD3" s="4" t="s">
        <v>3</v>
      </c>
      <c r="AE3" s="4" t="s">
        <v>4</v>
      </c>
      <c r="AF3" s="4" t="s">
        <v>5</v>
      </c>
      <c r="AG3" s="4" t="s">
        <v>6</v>
      </c>
      <c r="AH3" s="4" t="s">
        <v>7</v>
      </c>
      <c r="AI3" s="4" t="s">
        <v>8</v>
      </c>
      <c r="AJ3" s="4" t="s">
        <v>9</v>
      </c>
      <c r="AK3" s="4" t="s">
        <v>10</v>
      </c>
      <c r="AL3" s="16" t="s">
        <v>11</v>
      </c>
    </row>
    <row r="4" spans="2:38" x14ac:dyDescent="0.3">
      <c r="B4" s="12" t="s">
        <v>12</v>
      </c>
      <c r="C4" s="17">
        <v>0</v>
      </c>
      <c r="D4" s="30">
        <f>C19</f>
        <v>2803.52</v>
      </c>
      <c r="E4" s="30">
        <f t="shared" ref="E4:N4" si="0">D19</f>
        <v>2607.04</v>
      </c>
      <c r="F4" s="30">
        <f t="shared" si="0"/>
        <v>2410.56</v>
      </c>
      <c r="G4" s="30">
        <f t="shared" si="0"/>
        <v>2214.08</v>
      </c>
      <c r="H4" s="30">
        <f t="shared" si="0"/>
        <v>2017.6</v>
      </c>
      <c r="I4" s="30">
        <f t="shared" si="0"/>
        <v>1821.12</v>
      </c>
      <c r="J4" s="30">
        <f t="shared" si="0"/>
        <v>1624.6399999999999</v>
      </c>
      <c r="K4" s="30">
        <f t="shared" si="0"/>
        <v>1428.1599999999999</v>
      </c>
      <c r="L4" s="30">
        <f t="shared" si="0"/>
        <v>1231.6799999999998</v>
      </c>
      <c r="M4" s="30">
        <f t="shared" si="0"/>
        <v>1035.1999999999998</v>
      </c>
      <c r="N4" s="30">
        <f t="shared" si="0"/>
        <v>838.7199999999998</v>
      </c>
      <c r="O4" s="31">
        <f>N19</f>
        <v>642.23999999999978</v>
      </c>
      <c r="P4" s="30">
        <f t="shared" ref="P4:Z4" si="1">O19</f>
        <v>3445.7599999999998</v>
      </c>
      <c r="Q4" s="30">
        <f t="shared" si="1"/>
        <v>3249.2799999999997</v>
      </c>
      <c r="R4" s="30">
        <f t="shared" si="1"/>
        <v>3052.7999999999997</v>
      </c>
      <c r="S4" s="30">
        <f t="shared" si="1"/>
        <v>2856.3199999999997</v>
      </c>
      <c r="T4" s="30">
        <f t="shared" si="1"/>
        <v>2659.8399999999997</v>
      </c>
      <c r="U4" s="30">
        <f t="shared" si="1"/>
        <v>2463.3599999999997</v>
      </c>
      <c r="V4" s="30">
        <f t="shared" si="1"/>
        <v>2266.8799999999997</v>
      </c>
      <c r="W4" s="30">
        <f t="shared" si="1"/>
        <v>2070.3999999999996</v>
      </c>
      <c r="X4" s="30">
        <f t="shared" si="1"/>
        <v>1873.9199999999996</v>
      </c>
      <c r="Y4" s="30">
        <f t="shared" si="1"/>
        <v>1677.4399999999996</v>
      </c>
      <c r="Z4" s="32">
        <f t="shared" si="1"/>
        <v>1480.9599999999996</v>
      </c>
      <c r="AA4" s="31">
        <f>Z19</f>
        <v>1284.4799999999996</v>
      </c>
      <c r="AB4" s="30">
        <f>AA19</f>
        <v>4087.9999999999995</v>
      </c>
      <c r="AC4" s="30">
        <f t="shared" ref="AC4:AL4" si="2">AB19</f>
        <v>3891.5199999999995</v>
      </c>
      <c r="AD4" s="30">
        <f t="shared" si="2"/>
        <v>3695.0399999999995</v>
      </c>
      <c r="AE4" s="30">
        <f t="shared" si="2"/>
        <v>3498.5599999999995</v>
      </c>
      <c r="AF4" s="30">
        <f t="shared" si="2"/>
        <v>3302.0799999999995</v>
      </c>
      <c r="AG4" s="30">
        <f t="shared" si="2"/>
        <v>3105.5999999999995</v>
      </c>
      <c r="AH4" s="30">
        <f t="shared" si="2"/>
        <v>2909.1199999999994</v>
      </c>
      <c r="AI4" s="30">
        <f t="shared" si="2"/>
        <v>2712.6399999999994</v>
      </c>
      <c r="AJ4" s="30">
        <f t="shared" si="2"/>
        <v>2516.1599999999994</v>
      </c>
      <c r="AK4" s="30">
        <f t="shared" si="2"/>
        <v>2319.6799999999994</v>
      </c>
      <c r="AL4" s="30">
        <f t="shared" si="2"/>
        <v>2123.1999999999994</v>
      </c>
    </row>
    <row r="5" spans="2:38" x14ac:dyDescent="0.3">
      <c r="B5" s="11" t="s">
        <v>13</v>
      </c>
      <c r="C5" s="18">
        <f>'Saimnieciskās darbības rez.'!C4</f>
        <v>0</v>
      </c>
      <c r="D5" s="19">
        <f>'Saimnieciskās darbības rez.'!D4</f>
        <v>0</v>
      </c>
      <c r="E5" s="19">
        <f>'Saimnieciskās darbības rez.'!E4</f>
        <v>0</v>
      </c>
      <c r="F5" s="19">
        <f>'Saimnieciskās darbības rez.'!F4</f>
        <v>0</v>
      </c>
      <c r="G5" s="19">
        <f>'Saimnieciskās darbības rez.'!G4</f>
        <v>0</v>
      </c>
      <c r="H5" s="19">
        <f>'Saimnieciskās darbības rez.'!H4</f>
        <v>0</v>
      </c>
      <c r="I5" s="19">
        <f>'Saimnieciskās darbības rez.'!I4</f>
        <v>0</v>
      </c>
      <c r="J5" s="19">
        <f>'Saimnieciskās darbības rez.'!J4</f>
        <v>0</v>
      </c>
      <c r="K5" s="19">
        <f>'Saimnieciskās darbības rez.'!K4</f>
        <v>0</v>
      </c>
      <c r="L5" s="19">
        <f>'Saimnieciskās darbības rez.'!L4</f>
        <v>0</v>
      </c>
      <c r="M5" s="19">
        <f>'Saimnieciskās darbības rez.'!M4</f>
        <v>0</v>
      </c>
      <c r="N5" s="20">
        <f>'Saimnieciskās darbības rez.'!N4</f>
        <v>0</v>
      </c>
      <c r="O5" s="18">
        <f>'Saimnieciskās darbības rez.'!O4</f>
        <v>0</v>
      </c>
      <c r="P5" s="19">
        <f>'Saimnieciskās darbības rez.'!P4</f>
        <v>0</v>
      </c>
      <c r="Q5" s="19">
        <f>'Saimnieciskās darbības rez.'!Q4</f>
        <v>0</v>
      </c>
      <c r="R5" s="19">
        <f>'Saimnieciskās darbības rez.'!R4</f>
        <v>0</v>
      </c>
      <c r="S5" s="19">
        <f>'Saimnieciskās darbības rez.'!S4</f>
        <v>0</v>
      </c>
      <c r="T5" s="19">
        <f>'Saimnieciskās darbības rez.'!T4</f>
        <v>0</v>
      </c>
      <c r="U5" s="19">
        <f>'Saimnieciskās darbības rez.'!U4</f>
        <v>0</v>
      </c>
      <c r="V5" s="19">
        <f>'Saimnieciskās darbības rez.'!V4</f>
        <v>0</v>
      </c>
      <c r="W5" s="19">
        <f>'Saimnieciskās darbības rez.'!W4</f>
        <v>0</v>
      </c>
      <c r="X5" s="19">
        <f>'Saimnieciskās darbības rez.'!X4</f>
        <v>0</v>
      </c>
      <c r="Y5" s="19">
        <f>'Saimnieciskās darbības rez.'!Y4</f>
        <v>0</v>
      </c>
      <c r="Z5" s="20">
        <f>'Saimnieciskās darbības rez.'!Z4</f>
        <v>0</v>
      </c>
      <c r="AA5" s="18">
        <f>'Saimnieciskās darbības rez.'!AA4</f>
        <v>0</v>
      </c>
      <c r="AB5" s="19">
        <f>'Saimnieciskās darbības rez.'!AB4</f>
        <v>0</v>
      </c>
      <c r="AC5" s="19">
        <f>'Saimnieciskās darbības rez.'!AC4</f>
        <v>0</v>
      </c>
      <c r="AD5" s="19">
        <f>'Saimnieciskās darbības rez.'!AD4</f>
        <v>0</v>
      </c>
      <c r="AE5" s="19">
        <f>'Saimnieciskās darbības rez.'!AE4</f>
        <v>0</v>
      </c>
      <c r="AF5" s="19">
        <f>'Saimnieciskās darbības rez.'!AF4</f>
        <v>0</v>
      </c>
      <c r="AG5" s="19">
        <f>'Saimnieciskās darbības rez.'!AG4</f>
        <v>0</v>
      </c>
      <c r="AH5" s="19">
        <f>'Saimnieciskās darbības rez.'!AH4</f>
        <v>0</v>
      </c>
      <c r="AI5" s="19">
        <f>'Saimnieciskās darbības rez.'!AI4</f>
        <v>0</v>
      </c>
      <c r="AJ5" s="19">
        <f>'Saimnieciskās darbības rez.'!AJ4</f>
        <v>0</v>
      </c>
      <c r="AK5" s="19">
        <f>'Saimnieciskās darbības rez.'!AK4</f>
        <v>0</v>
      </c>
      <c r="AL5" s="20">
        <f>'Saimnieciskās darbības rez.'!AL4</f>
        <v>0</v>
      </c>
    </row>
    <row r="6" spans="2:38" x14ac:dyDescent="0.3">
      <c r="B6" s="11" t="s">
        <v>14</v>
      </c>
      <c r="C6" s="19">
        <f>Ieņēmumi!C18</f>
        <v>3000</v>
      </c>
      <c r="D6" s="19">
        <f>Ieņēmumi!D18</f>
        <v>0</v>
      </c>
      <c r="E6" s="19">
        <f>Ieņēmumi!E18</f>
        <v>0</v>
      </c>
      <c r="F6" s="19">
        <f>Ieņēmumi!F18</f>
        <v>0</v>
      </c>
      <c r="G6" s="19">
        <f>Ieņēmumi!G18</f>
        <v>0</v>
      </c>
      <c r="H6" s="19">
        <f>Ieņēmumi!H18</f>
        <v>0</v>
      </c>
      <c r="I6" s="19">
        <f>Ieņēmumi!I18</f>
        <v>0</v>
      </c>
      <c r="J6" s="19">
        <f>Ieņēmumi!J18</f>
        <v>0</v>
      </c>
      <c r="K6" s="19">
        <f>Ieņēmumi!K18</f>
        <v>0</v>
      </c>
      <c r="L6" s="19">
        <f>Ieņēmumi!L18</f>
        <v>0</v>
      </c>
      <c r="M6" s="19">
        <f>Ieņēmumi!M18</f>
        <v>0</v>
      </c>
      <c r="N6" s="19">
        <f>Ieņēmumi!N18</f>
        <v>0</v>
      </c>
      <c r="O6" s="54">
        <f>Ieņēmumi!P18</f>
        <v>3000</v>
      </c>
      <c r="P6" s="19">
        <f>Ieņēmumi!Q18</f>
        <v>0</v>
      </c>
      <c r="Q6" s="19">
        <f>Ieņēmumi!R18</f>
        <v>0</v>
      </c>
      <c r="R6" s="19">
        <f>Ieņēmumi!S18</f>
        <v>0</v>
      </c>
      <c r="S6" s="19">
        <f>Ieņēmumi!T18</f>
        <v>0</v>
      </c>
      <c r="T6" s="19">
        <f>Ieņēmumi!U18</f>
        <v>0</v>
      </c>
      <c r="U6" s="19">
        <f>Ieņēmumi!V18</f>
        <v>0</v>
      </c>
      <c r="V6" s="19">
        <f>Ieņēmumi!W18</f>
        <v>0</v>
      </c>
      <c r="W6" s="19">
        <f>Ieņēmumi!X18</f>
        <v>0</v>
      </c>
      <c r="X6" s="19">
        <f>Ieņēmumi!Y18</f>
        <v>0</v>
      </c>
      <c r="Y6" s="19">
        <f>Ieņēmumi!Z18</f>
        <v>0</v>
      </c>
      <c r="Z6" s="20">
        <f>Ieņēmumi!AA18</f>
        <v>0</v>
      </c>
      <c r="AA6" s="18">
        <f>Ieņēmumi!AC18</f>
        <v>3000</v>
      </c>
      <c r="AB6" s="19">
        <f>Ieņēmumi!AD18</f>
        <v>0</v>
      </c>
      <c r="AC6" s="19">
        <f>Ieņēmumi!AE18</f>
        <v>0</v>
      </c>
      <c r="AD6" s="19">
        <f>Ieņēmumi!AF18</f>
        <v>0</v>
      </c>
      <c r="AE6" s="19">
        <f>Ieņēmumi!AG18</f>
        <v>0</v>
      </c>
      <c r="AF6" s="19">
        <f>Ieņēmumi!AH18</f>
        <v>0</v>
      </c>
      <c r="AG6" s="19">
        <f>Ieņēmumi!AI18</f>
        <v>0</v>
      </c>
      <c r="AH6" s="19">
        <f>Ieņēmumi!AJ18</f>
        <v>0</v>
      </c>
      <c r="AI6" s="19">
        <f>Ieņēmumi!AK18</f>
        <v>0</v>
      </c>
      <c r="AJ6" s="19">
        <f>Ieņēmumi!AL18</f>
        <v>0</v>
      </c>
      <c r="AK6" s="19">
        <f>Ieņēmumi!AM18</f>
        <v>0</v>
      </c>
      <c r="AL6" s="20">
        <f>Ieņēmumi!AN18</f>
        <v>0</v>
      </c>
    </row>
    <row r="7" spans="2:38" x14ac:dyDescent="0.3">
      <c r="B7" s="11" t="s">
        <v>15</v>
      </c>
      <c r="C7" s="18">
        <f>Ieņēmumi!C19</f>
        <v>0</v>
      </c>
      <c r="D7" s="19">
        <f>Ieņēmumi!D19</f>
        <v>0</v>
      </c>
      <c r="E7" s="19">
        <f>Ieņēmumi!E19</f>
        <v>0</v>
      </c>
      <c r="F7" s="19">
        <f>Ieņēmumi!F19</f>
        <v>0</v>
      </c>
      <c r="G7" s="19">
        <f>Ieņēmumi!G19</f>
        <v>0</v>
      </c>
      <c r="H7" s="19">
        <f>Ieņēmumi!H19</f>
        <v>0</v>
      </c>
      <c r="I7" s="19">
        <f>Ieņēmumi!I19</f>
        <v>0</v>
      </c>
      <c r="J7" s="19">
        <f>Ieņēmumi!J19</f>
        <v>0</v>
      </c>
      <c r="K7" s="19">
        <f>Ieņēmumi!K19</f>
        <v>0</v>
      </c>
      <c r="L7" s="19">
        <f>Ieņēmumi!L19</f>
        <v>0</v>
      </c>
      <c r="M7" s="19">
        <f>Ieņēmumi!M19</f>
        <v>0</v>
      </c>
      <c r="N7" s="20">
        <f>Ieņēmumi!N19</f>
        <v>0</v>
      </c>
      <c r="O7" s="18">
        <f>Ieņēmumi!P19</f>
        <v>0</v>
      </c>
      <c r="P7" s="19">
        <f>Ieņēmumi!Q19</f>
        <v>0</v>
      </c>
      <c r="Q7" s="19">
        <f>Ieņēmumi!R19</f>
        <v>0</v>
      </c>
      <c r="R7" s="19">
        <f>Ieņēmumi!S19</f>
        <v>0</v>
      </c>
      <c r="S7" s="19">
        <f>Ieņēmumi!T19</f>
        <v>0</v>
      </c>
      <c r="T7" s="19">
        <f>Ieņēmumi!U19</f>
        <v>0</v>
      </c>
      <c r="U7" s="19">
        <f>Ieņēmumi!V19</f>
        <v>0</v>
      </c>
      <c r="V7" s="19">
        <f>Ieņēmumi!W19</f>
        <v>0</v>
      </c>
      <c r="W7" s="19">
        <f>Ieņēmumi!X19</f>
        <v>0</v>
      </c>
      <c r="X7" s="19">
        <f>Ieņēmumi!Y19</f>
        <v>0</v>
      </c>
      <c r="Y7" s="19">
        <f>Ieņēmumi!Z19</f>
        <v>0</v>
      </c>
      <c r="Z7" s="20">
        <f>Ieņēmumi!AA19</f>
        <v>0</v>
      </c>
      <c r="AA7" s="18">
        <f>Ieņēmumi!AC19</f>
        <v>0</v>
      </c>
      <c r="AB7" s="19">
        <f>Ieņēmumi!AD19</f>
        <v>0</v>
      </c>
      <c r="AC7" s="19">
        <f>Ieņēmumi!AE19</f>
        <v>0</v>
      </c>
      <c r="AD7" s="19">
        <f>Ieņēmumi!AF19</f>
        <v>0</v>
      </c>
      <c r="AE7" s="19">
        <f>Ieņēmumi!AG19</f>
        <v>0</v>
      </c>
      <c r="AF7" s="19">
        <f>Ieņēmumi!AH19</f>
        <v>0</v>
      </c>
      <c r="AG7" s="19">
        <f>Ieņēmumi!AI19</f>
        <v>0</v>
      </c>
      <c r="AH7" s="19">
        <f>Ieņēmumi!AJ19</f>
        <v>0</v>
      </c>
      <c r="AI7" s="19">
        <f>Ieņēmumi!AK19</f>
        <v>0</v>
      </c>
      <c r="AJ7" s="19">
        <f>Ieņēmumi!AL19</f>
        <v>0</v>
      </c>
      <c r="AK7" s="19">
        <f>Ieņēmumi!AM19</f>
        <v>0</v>
      </c>
      <c r="AL7" s="20">
        <f>Ieņēmumi!AN19</f>
        <v>0</v>
      </c>
    </row>
    <row r="8" spans="2:38" x14ac:dyDescent="0.3">
      <c r="B8" s="11" t="s">
        <v>16</v>
      </c>
      <c r="C8" s="18">
        <f>Ieņēmumi!C20</f>
        <v>0</v>
      </c>
      <c r="D8" s="19">
        <f>Ieņēmumi!D20</f>
        <v>0</v>
      </c>
      <c r="E8" s="19">
        <f>Ieņēmumi!E20</f>
        <v>0</v>
      </c>
      <c r="F8" s="19">
        <f>Ieņēmumi!F20</f>
        <v>0</v>
      </c>
      <c r="G8" s="19">
        <f>Ieņēmumi!G20</f>
        <v>0</v>
      </c>
      <c r="H8" s="19">
        <f>Ieņēmumi!H20</f>
        <v>0</v>
      </c>
      <c r="I8" s="19">
        <f>Ieņēmumi!I20</f>
        <v>0</v>
      </c>
      <c r="J8" s="19">
        <f>Ieņēmumi!J20</f>
        <v>0</v>
      </c>
      <c r="K8" s="19">
        <f>Ieņēmumi!K20</f>
        <v>0</v>
      </c>
      <c r="L8" s="19">
        <f>Ieņēmumi!L20</f>
        <v>0</v>
      </c>
      <c r="M8" s="19">
        <f>Ieņēmumi!M20</f>
        <v>0</v>
      </c>
      <c r="N8" s="20">
        <f>Ieņēmumi!N20</f>
        <v>0</v>
      </c>
      <c r="O8" s="18">
        <f>Ieņēmumi!P20</f>
        <v>0</v>
      </c>
      <c r="P8" s="19">
        <f>Ieņēmumi!Q20</f>
        <v>0</v>
      </c>
      <c r="Q8" s="19">
        <f>Ieņēmumi!R20</f>
        <v>0</v>
      </c>
      <c r="R8" s="19">
        <f>Ieņēmumi!S20</f>
        <v>0</v>
      </c>
      <c r="S8" s="19">
        <f>Ieņēmumi!T20</f>
        <v>0</v>
      </c>
      <c r="T8" s="19">
        <f>Ieņēmumi!U20</f>
        <v>0</v>
      </c>
      <c r="U8" s="19">
        <f>Ieņēmumi!V20</f>
        <v>0</v>
      </c>
      <c r="V8" s="19">
        <f>Ieņēmumi!W20</f>
        <v>0</v>
      </c>
      <c r="W8" s="19">
        <f>Ieņēmumi!X20</f>
        <v>0</v>
      </c>
      <c r="X8" s="19">
        <f>Ieņēmumi!Y20</f>
        <v>0</v>
      </c>
      <c r="Y8" s="19">
        <f>Ieņēmumi!Z20</f>
        <v>0</v>
      </c>
      <c r="Z8" s="20">
        <f>Ieņēmumi!AA20</f>
        <v>0</v>
      </c>
      <c r="AA8" s="18">
        <f>Ieņēmumi!AC20</f>
        <v>0</v>
      </c>
      <c r="AB8" s="19">
        <f>Ieņēmumi!AD20</f>
        <v>0</v>
      </c>
      <c r="AC8" s="19">
        <f>Ieņēmumi!AE20</f>
        <v>0</v>
      </c>
      <c r="AD8" s="19">
        <f>Ieņēmumi!AF20</f>
        <v>0</v>
      </c>
      <c r="AE8" s="19">
        <f>Ieņēmumi!AG20</f>
        <v>0</v>
      </c>
      <c r="AF8" s="19">
        <f>Ieņēmumi!AH20</f>
        <v>0</v>
      </c>
      <c r="AG8" s="19">
        <f>Ieņēmumi!AI20</f>
        <v>0</v>
      </c>
      <c r="AH8" s="19">
        <f>Ieņēmumi!AJ20</f>
        <v>0</v>
      </c>
      <c r="AI8" s="19">
        <f>Ieņēmumi!AK20</f>
        <v>0</v>
      </c>
      <c r="AJ8" s="19">
        <f>Ieņēmumi!AL20</f>
        <v>0</v>
      </c>
      <c r="AK8" s="19">
        <f>Ieņēmumi!AM20</f>
        <v>0</v>
      </c>
      <c r="AL8" s="20">
        <f>Ieņēmumi!AN20</f>
        <v>0</v>
      </c>
    </row>
    <row r="9" spans="2:38" x14ac:dyDescent="0.3">
      <c r="B9" s="13" t="s">
        <v>17</v>
      </c>
      <c r="C9" s="21">
        <f>SUM(C5:C8)</f>
        <v>3000</v>
      </c>
      <c r="D9" s="22">
        <f t="shared" ref="D9:AL9" si="3">SUM(D5:D8)</f>
        <v>0</v>
      </c>
      <c r="E9" s="22">
        <f t="shared" si="3"/>
        <v>0</v>
      </c>
      <c r="F9" s="22">
        <f t="shared" si="3"/>
        <v>0</v>
      </c>
      <c r="G9" s="22">
        <f t="shared" si="3"/>
        <v>0</v>
      </c>
      <c r="H9" s="22">
        <f t="shared" si="3"/>
        <v>0</v>
      </c>
      <c r="I9" s="22">
        <f t="shared" si="3"/>
        <v>0</v>
      </c>
      <c r="J9" s="22">
        <f t="shared" si="3"/>
        <v>0</v>
      </c>
      <c r="K9" s="22">
        <f t="shared" si="3"/>
        <v>0</v>
      </c>
      <c r="L9" s="22">
        <f t="shared" si="3"/>
        <v>0</v>
      </c>
      <c r="M9" s="22">
        <f t="shared" si="3"/>
        <v>0</v>
      </c>
      <c r="N9" s="23">
        <f t="shared" si="3"/>
        <v>0</v>
      </c>
      <c r="O9" s="21">
        <f t="shared" si="3"/>
        <v>3000</v>
      </c>
      <c r="P9" s="22">
        <f t="shared" si="3"/>
        <v>0</v>
      </c>
      <c r="Q9" s="22">
        <f t="shared" si="3"/>
        <v>0</v>
      </c>
      <c r="R9" s="22">
        <f t="shared" si="3"/>
        <v>0</v>
      </c>
      <c r="S9" s="22">
        <f t="shared" si="3"/>
        <v>0</v>
      </c>
      <c r="T9" s="22">
        <f t="shared" si="3"/>
        <v>0</v>
      </c>
      <c r="U9" s="22">
        <f t="shared" si="3"/>
        <v>0</v>
      </c>
      <c r="V9" s="22">
        <f t="shared" si="3"/>
        <v>0</v>
      </c>
      <c r="W9" s="22">
        <f t="shared" si="3"/>
        <v>0</v>
      </c>
      <c r="X9" s="22">
        <f t="shared" si="3"/>
        <v>0</v>
      </c>
      <c r="Y9" s="22">
        <f t="shared" si="3"/>
        <v>0</v>
      </c>
      <c r="Z9" s="23">
        <f t="shared" si="3"/>
        <v>0</v>
      </c>
      <c r="AA9" s="21">
        <f t="shared" si="3"/>
        <v>3000</v>
      </c>
      <c r="AB9" s="22">
        <f t="shared" si="3"/>
        <v>0</v>
      </c>
      <c r="AC9" s="22">
        <f t="shared" si="3"/>
        <v>0</v>
      </c>
      <c r="AD9" s="22">
        <f t="shared" si="3"/>
        <v>0</v>
      </c>
      <c r="AE9" s="22">
        <f t="shared" si="3"/>
        <v>0</v>
      </c>
      <c r="AF9" s="22">
        <f t="shared" si="3"/>
        <v>0</v>
      </c>
      <c r="AG9" s="22">
        <f t="shared" si="3"/>
        <v>0</v>
      </c>
      <c r="AH9" s="22">
        <f t="shared" si="3"/>
        <v>0</v>
      </c>
      <c r="AI9" s="22">
        <f t="shared" si="3"/>
        <v>0</v>
      </c>
      <c r="AJ9" s="22">
        <f t="shared" si="3"/>
        <v>0</v>
      </c>
      <c r="AK9" s="22">
        <f t="shared" si="3"/>
        <v>0</v>
      </c>
      <c r="AL9" s="23">
        <f t="shared" si="3"/>
        <v>0</v>
      </c>
    </row>
    <row r="10" spans="2:38" x14ac:dyDescent="0.3">
      <c r="B10" s="11" t="s">
        <v>18</v>
      </c>
      <c r="C10" s="18">
        <f>'Darbības izmaksas'!C4</f>
        <v>186.48</v>
      </c>
      <c r="D10" s="19">
        <f>'Darbības izmaksas'!D4</f>
        <v>186.48</v>
      </c>
      <c r="E10" s="19">
        <f>'Darbības izmaksas'!E4</f>
        <v>186.48</v>
      </c>
      <c r="F10" s="19">
        <f>'Darbības izmaksas'!F4</f>
        <v>186.48</v>
      </c>
      <c r="G10" s="19">
        <f>'Darbības izmaksas'!G4</f>
        <v>186.48</v>
      </c>
      <c r="H10" s="19">
        <f>'Darbības izmaksas'!H4</f>
        <v>186.48</v>
      </c>
      <c r="I10" s="19">
        <f>'Darbības izmaksas'!I4</f>
        <v>186.48</v>
      </c>
      <c r="J10" s="19">
        <f>'Darbības izmaksas'!J4</f>
        <v>186.48</v>
      </c>
      <c r="K10" s="19">
        <f>'Darbības izmaksas'!K4</f>
        <v>186.48</v>
      </c>
      <c r="L10" s="19">
        <f>'Darbības izmaksas'!L4</f>
        <v>186.48</v>
      </c>
      <c r="M10" s="19">
        <f>'Darbības izmaksas'!M4</f>
        <v>186.48</v>
      </c>
      <c r="N10" s="20">
        <f>'Darbības izmaksas'!N4</f>
        <v>186.48</v>
      </c>
      <c r="O10" s="18">
        <f>'Darbības izmaksas'!P4</f>
        <v>186.48</v>
      </c>
      <c r="P10" s="19">
        <f>'Darbības izmaksas'!Q4</f>
        <v>186.48</v>
      </c>
      <c r="Q10" s="19">
        <f>'Darbības izmaksas'!R4</f>
        <v>186.48</v>
      </c>
      <c r="R10" s="19">
        <f>'Darbības izmaksas'!S4</f>
        <v>186.48</v>
      </c>
      <c r="S10" s="19">
        <f>'Darbības izmaksas'!T4</f>
        <v>186.48</v>
      </c>
      <c r="T10" s="19">
        <f>'Darbības izmaksas'!U4</f>
        <v>186.48</v>
      </c>
      <c r="U10" s="19">
        <f>'Darbības izmaksas'!V4</f>
        <v>186.48</v>
      </c>
      <c r="V10" s="19">
        <f>'Darbības izmaksas'!W4</f>
        <v>186.48</v>
      </c>
      <c r="W10" s="19">
        <f>'Darbības izmaksas'!X4</f>
        <v>186.48</v>
      </c>
      <c r="X10" s="19">
        <f>'Darbības izmaksas'!Y4</f>
        <v>186.48</v>
      </c>
      <c r="Y10" s="19">
        <f>'Darbības izmaksas'!Z4</f>
        <v>186.48</v>
      </c>
      <c r="Z10" s="20">
        <f>'Darbības izmaksas'!AA4</f>
        <v>186.48</v>
      </c>
      <c r="AA10" s="18">
        <f>'Darbības izmaksas'!AC4</f>
        <v>186.48</v>
      </c>
      <c r="AB10" s="19">
        <f>'Darbības izmaksas'!AD4</f>
        <v>186.48</v>
      </c>
      <c r="AC10" s="19">
        <f>'Darbības izmaksas'!AE4</f>
        <v>186.48</v>
      </c>
      <c r="AD10" s="19">
        <f>'Darbības izmaksas'!AF4</f>
        <v>186.48</v>
      </c>
      <c r="AE10" s="19">
        <f>'Darbības izmaksas'!AG4</f>
        <v>186.48</v>
      </c>
      <c r="AF10" s="19">
        <f>'Darbības izmaksas'!AH4</f>
        <v>186.48</v>
      </c>
      <c r="AG10" s="19">
        <f>'Darbības izmaksas'!AI4</f>
        <v>186.48</v>
      </c>
      <c r="AH10" s="19">
        <f>'Darbības izmaksas'!AJ4</f>
        <v>186.48</v>
      </c>
      <c r="AI10" s="19">
        <f>'Darbības izmaksas'!AK4</f>
        <v>186.48</v>
      </c>
      <c r="AJ10" s="19">
        <f>'Darbības izmaksas'!AL4</f>
        <v>186.48</v>
      </c>
      <c r="AK10" s="19">
        <f>'Darbības izmaksas'!AM4</f>
        <v>186.48</v>
      </c>
      <c r="AL10" s="20">
        <f>'Darbības izmaksas'!AN4</f>
        <v>186.48</v>
      </c>
    </row>
    <row r="11" spans="2:38" x14ac:dyDescent="0.3">
      <c r="B11" s="11" t="s">
        <v>19</v>
      </c>
      <c r="C11" s="18">
        <f>'Darbības izmaksas'!C5</f>
        <v>0</v>
      </c>
      <c r="D11" s="19">
        <f>'Darbības izmaksas'!D5</f>
        <v>0</v>
      </c>
      <c r="E11" s="19">
        <f>'Darbības izmaksas'!E5</f>
        <v>0</v>
      </c>
      <c r="F11" s="19">
        <f>'Darbības izmaksas'!F5</f>
        <v>0</v>
      </c>
      <c r="G11" s="19">
        <f>'Darbības izmaksas'!G5</f>
        <v>0</v>
      </c>
      <c r="H11" s="19">
        <f>'Darbības izmaksas'!H5</f>
        <v>0</v>
      </c>
      <c r="I11" s="19">
        <f>'Darbības izmaksas'!I5</f>
        <v>0</v>
      </c>
      <c r="J11" s="19">
        <f>'Darbības izmaksas'!J5</f>
        <v>0</v>
      </c>
      <c r="K11" s="19">
        <f>'Darbības izmaksas'!K5</f>
        <v>0</v>
      </c>
      <c r="L11" s="19">
        <f>'Darbības izmaksas'!L5</f>
        <v>0</v>
      </c>
      <c r="M11" s="19">
        <f>'Darbības izmaksas'!M5</f>
        <v>0</v>
      </c>
      <c r="N11" s="20">
        <f>'Darbības izmaksas'!N5</f>
        <v>0</v>
      </c>
      <c r="O11" s="18">
        <f>'Darbības izmaksas'!P5</f>
        <v>0</v>
      </c>
      <c r="P11" s="19">
        <f>'Darbības izmaksas'!Q5</f>
        <v>0</v>
      </c>
      <c r="Q11" s="19">
        <f>'Darbības izmaksas'!R5</f>
        <v>0</v>
      </c>
      <c r="R11" s="19">
        <f>'Darbības izmaksas'!S5</f>
        <v>0</v>
      </c>
      <c r="S11" s="19">
        <f>'Darbības izmaksas'!T5</f>
        <v>0</v>
      </c>
      <c r="T11" s="19">
        <f>'Darbības izmaksas'!U5</f>
        <v>0</v>
      </c>
      <c r="U11" s="19">
        <f>'Darbības izmaksas'!V5</f>
        <v>0</v>
      </c>
      <c r="V11" s="19">
        <f>'Darbības izmaksas'!W5</f>
        <v>0</v>
      </c>
      <c r="W11" s="19">
        <f>'Darbības izmaksas'!X5</f>
        <v>0</v>
      </c>
      <c r="X11" s="19">
        <f>'Darbības izmaksas'!Y5</f>
        <v>0</v>
      </c>
      <c r="Y11" s="19">
        <f>'Darbības izmaksas'!Z5</f>
        <v>0</v>
      </c>
      <c r="Z11" s="20">
        <f>'Darbības izmaksas'!AA5</f>
        <v>0</v>
      </c>
      <c r="AA11" s="18">
        <f>'Darbības izmaksas'!AC5</f>
        <v>0</v>
      </c>
      <c r="AB11" s="19">
        <f>'Darbības izmaksas'!AD5</f>
        <v>0</v>
      </c>
      <c r="AC11" s="19">
        <f>'Darbības izmaksas'!AE5</f>
        <v>0</v>
      </c>
      <c r="AD11" s="19">
        <f>'Darbības izmaksas'!AF5</f>
        <v>0</v>
      </c>
      <c r="AE11" s="19">
        <f>'Darbības izmaksas'!AG5</f>
        <v>0</v>
      </c>
      <c r="AF11" s="19">
        <f>'Darbības izmaksas'!AH5</f>
        <v>0</v>
      </c>
      <c r="AG11" s="19">
        <f>'Darbības izmaksas'!AI5</f>
        <v>0</v>
      </c>
      <c r="AH11" s="19">
        <f>'Darbības izmaksas'!AJ5</f>
        <v>0</v>
      </c>
      <c r="AI11" s="19">
        <f>'Darbības izmaksas'!AK5</f>
        <v>0</v>
      </c>
      <c r="AJ11" s="19">
        <f>'Darbības izmaksas'!AL5</f>
        <v>0</v>
      </c>
      <c r="AK11" s="19">
        <f>'Darbības izmaksas'!AM5</f>
        <v>0</v>
      </c>
      <c r="AL11" s="20">
        <f>'Darbības izmaksas'!AN5</f>
        <v>0</v>
      </c>
    </row>
    <row r="12" spans="2:38" x14ac:dyDescent="0.3">
      <c r="B12" s="11" t="s">
        <v>20</v>
      </c>
      <c r="C12" s="18">
        <f>'Darbības izmaksas'!C6</f>
        <v>10</v>
      </c>
      <c r="D12" s="19">
        <f>'Darbības izmaksas'!D6</f>
        <v>10</v>
      </c>
      <c r="E12" s="19">
        <f>'Darbības izmaksas'!E6</f>
        <v>10</v>
      </c>
      <c r="F12" s="19">
        <f>'Darbības izmaksas'!F6</f>
        <v>10</v>
      </c>
      <c r="G12" s="19">
        <f>'Darbības izmaksas'!G6</f>
        <v>10</v>
      </c>
      <c r="H12" s="19">
        <f>'Darbības izmaksas'!H6</f>
        <v>10</v>
      </c>
      <c r="I12" s="19">
        <f>'Darbības izmaksas'!I6</f>
        <v>10</v>
      </c>
      <c r="J12" s="19">
        <f>'Darbības izmaksas'!J6</f>
        <v>10</v>
      </c>
      <c r="K12" s="19">
        <f>'Darbības izmaksas'!K6</f>
        <v>10</v>
      </c>
      <c r="L12" s="19">
        <f>'Darbības izmaksas'!L6</f>
        <v>10</v>
      </c>
      <c r="M12" s="19">
        <f>'Darbības izmaksas'!M6</f>
        <v>10</v>
      </c>
      <c r="N12" s="20">
        <f>'Darbības izmaksas'!N6</f>
        <v>10</v>
      </c>
      <c r="O12" s="18">
        <f>'Darbības izmaksas'!P6</f>
        <v>10</v>
      </c>
      <c r="P12" s="19">
        <f>'Darbības izmaksas'!Q6</f>
        <v>10</v>
      </c>
      <c r="Q12" s="19">
        <f>'Darbības izmaksas'!R6</f>
        <v>10</v>
      </c>
      <c r="R12" s="19">
        <f>'Darbības izmaksas'!S6</f>
        <v>10</v>
      </c>
      <c r="S12" s="19">
        <f>'Darbības izmaksas'!T6</f>
        <v>10</v>
      </c>
      <c r="T12" s="19">
        <f>'Darbības izmaksas'!U6</f>
        <v>10</v>
      </c>
      <c r="U12" s="19">
        <f>'Darbības izmaksas'!V6</f>
        <v>10</v>
      </c>
      <c r="V12" s="19">
        <f>'Darbības izmaksas'!W6</f>
        <v>10</v>
      </c>
      <c r="W12" s="19">
        <f>'Darbības izmaksas'!X6</f>
        <v>10</v>
      </c>
      <c r="X12" s="19">
        <f>'Darbības izmaksas'!Y6</f>
        <v>10</v>
      </c>
      <c r="Y12" s="19">
        <f>'Darbības izmaksas'!Z6</f>
        <v>10</v>
      </c>
      <c r="Z12" s="20">
        <f>'Darbības izmaksas'!AA6</f>
        <v>10</v>
      </c>
      <c r="AA12" s="18">
        <f>'Darbības izmaksas'!AC6</f>
        <v>10</v>
      </c>
      <c r="AB12" s="19">
        <f>'Darbības izmaksas'!AD6</f>
        <v>10</v>
      </c>
      <c r="AC12" s="19">
        <f>'Darbības izmaksas'!AE6</f>
        <v>10</v>
      </c>
      <c r="AD12" s="19">
        <f>'Darbības izmaksas'!AF6</f>
        <v>10</v>
      </c>
      <c r="AE12" s="19">
        <f>'Darbības izmaksas'!AG6</f>
        <v>10</v>
      </c>
      <c r="AF12" s="19">
        <f>'Darbības izmaksas'!AH6</f>
        <v>10</v>
      </c>
      <c r="AG12" s="19">
        <f>'Darbības izmaksas'!AI6</f>
        <v>10</v>
      </c>
      <c r="AH12" s="19">
        <f>'Darbības izmaksas'!AJ6</f>
        <v>10</v>
      </c>
      <c r="AI12" s="19">
        <f>'Darbības izmaksas'!AK6</f>
        <v>10</v>
      </c>
      <c r="AJ12" s="19">
        <f>'Darbības izmaksas'!AL6</f>
        <v>10</v>
      </c>
      <c r="AK12" s="19">
        <f>'Darbības izmaksas'!AM6</f>
        <v>10</v>
      </c>
      <c r="AL12" s="20">
        <f>'Darbības izmaksas'!AN6</f>
        <v>10</v>
      </c>
    </row>
    <row r="13" spans="2:38" x14ac:dyDescent="0.3">
      <c r="B13" s="11" t="s">
        <v>21</v>
      </c>
      <c r="C13" s="18">
        <v>0</v>
      </c>
      <c r="D13" s="19">
        <f>'Darbības izmaksas'!D7</f>
        <v>0</v>
      </c>
      <c r="E13" s="19">
        <f>'Darbības izmaksas'!E7</f>
        <v>0</v>
      </c>
      <c r="F13" s="19">
        <f>'Darbības izmaksas'!F7</f>
        <v>0</v>
      </c>
      <c r="G13" s="19">
        <f>'Darbības izmaksas'!G7</f>
        <v>0</v>
      </c>
      <c r="H13" s="19">
        <f>'Darbības izmaksas'!H7</f>
        <v>0</v>
      </c>
      <c r="I13" s="19">
        <f>'Darbības izmaksas'!I7</f>
        <v>0</v>
      </c>
      <c r="J13" s="19">
        <f>'Darbības izmaksas'!J7</f>
        <v>0</v>
      </c>
      <c r="K13" s="19">
        <f>'Darbības izmaksas'!K7</f>
        <v>0</v>
      </c>
      <c r="L13" s="19">
        <f>'Darbības izmaksas'!L7</f>
        <v>0</v>
      </c>
      <c r="M13" s="19">
        <f>'Darbības izmaksas'!M7</f>
        <v>0</v>
      </c>
      <c r="N13" s="20">
        <f>'Darbības izmaksas'!N7</f>
        <v>0</v>
      </c>
      <c r="O13" s="18">
        <f>'Darbības izmaksas'!P7</f>
        <v>0</v>
      </c>
      <c r="P13" s="19">
        <f>'Darbības izmaksas'!Q7</f>
        <v>0</v>
      </c>
      <c r="Q13" s="19">
        <f>'Darbības izmaksas'!R7</f>
        <v>0</v>
      </c>
      <c r="R13" s="19">
        <f>'Darbības izmaksas'!S7</f>
        <v>0</v>
      </c>
      <c r="S13" s="19">
        <f>'Darbības izmaksas'!T7</f>
        <v>0</v>
      </c>
      <c r="T13" s="19">
        <f>'Darbības izmaksas'!U7</f>
        <v>0</v>
      </c>
      <c r="U13" s="19">
        <f>'Darbības izmaksas'!V7</f>
        <v>0</v>
      </c>
      <c r="V13" s="19">
        <f>'Darbības izmaksas'!W7</f>
        <v>0</v>
      </c>
      <c r="W13" s="19">
        <f>'Darbības izmaksas'!X7</f>
        <v>0</v>
      </c>
      <c r="X13" s="19">
        <f>'Darbības izmaksas'!Y7</f>
        <v>0</v>
      </c>
      <c r="Y13" s="19">
        <f>'Darbības izmaksas'!Z7</f>
        <v>0</v>
      </c>
      <c r="Z13" s="20">
        <f>'Darbības izmaksas'!AA7</f>
        <v>0</v>
      </c>
      <c r="AA13" s="18">
        <f>'Darbības izmaksas'!AC7</f>
        <v>0</v>
      </c>
      <c r="AB13" s="19">
        <f>'Darbības izmaksas'!AD7</f>
        <v>0</v>
      </c>
      <c r="AC13" s="19">
        <f>'Darbības izmaksas'!AE7</f>
        <v>0</v>
      </c>
      <c r="AD13" s="19">
        <f>'Darbības izmaksas'!AF7</f>
        <v>0</v>
      </c>
      <c r="AE13" s="19">
        <f>'Darbības izmaksas'!AG7</f>
        <v>0</v>
      </c>
      <c r="AF13" s="19">
        <f>'Darbības izmaksas'!AH7</f>
        <v>0</v>
      </c>
      <c r="AG13" s="19">
        <f>'Darbības izmaksas'!AI7</f>
        <v>0</v>
      </c>
      <c r="AH13" s="19">
        <f>'Darbības izmaksas'!AJ7</f>
        <v>0</v>
      </c>
      <c r="AI13" s="19">
        <f>'Darbības izmaksas'!AK7</f>
        <v>0</v>
      </c>
      <c r="AJ13" s="19">
        <f>'Darbības izmaksas'!AL7</f>
        <v>0</v>
      </c>
      <c r="AK13" s="19">
        <f>'Darbības izmaksas'!AM7</f>
        <v>0</v>
      </c>
      <c r="AL13" s="20">
        <f>'Darbības izmaksas'!AN7</f>
        <v>0</v>
      </c>
    </row>
    <row r="14" spans="2:38" x14ac:dyDescent="0.3">
      <c r="B14" s="11" t="s">
        <v>22</v>
      </c>
      <c r="C14" s="18">
        <f>'Darbības izmaksas'!C8</f>
        <v>0</v>
      </c>
      <c r="D14" s="19">
        <f>'Darbības izmaksas'!D8</f>
        <v>0</v>
      </c>
      <c r="E14" s="19">
        <f>'Darbības izmaksas'!E8</f>
        <v>0</v>
      </c>
      <c r="F14" s="19">
        <f>'Darbības izmaksas'!F8</f>
        <v>0</v>
      </c>
      <c r="G14" s="19">
        <f>'Darbības izmaksas'!G8</f>
        <v>0</v>
      </c>
      <c r="H14" s="19">
        <f>'Darbības izmaksas'!H8</f>
        <v>0</v>
      </c>
      <c r="I14" s="19">
        <f>'Darbības izmaksas'!I8</f>
        <v>0</v>
      </c>
      <c r="J14" s="19">
        <f>'Darbības izmaksas'!J8</f>
        <v>0</v>
      </c>
      <c r="K14" s="19">
        <f>'Darbības izmaksas'!K8</f>
        <v>0</v>
      </c>
      <c r="L14" s="19">
        <f>'Darbības izmaksas'!L8</f>
        <v>0</v>
      </c>
      <c r="M14" s="19">
        <f>'Darbības izmaksas'!M8</f>
        <v>0</v>
      </c>
      <c r="N14" s="20">
        <f>'Darbības izmaksas'!N8</f>
        <v>0</v>
      </c>
      <c r="O14" s="18">
        <f>'Darbības izmaksas'!P8</f>
        <v>0</v>
      </c>
      <c r="P14" s="19">
        <f>'Darbības izmaksas'!Q8</f>
        <v>0</v>
      </c>
      <c r="Q14" s="19">
        <f>'Darbības izmaksas'!R8</f>
        <v>0</v>
      </c>
      <c r="R14" s="19">
        <f>'Darbības izmaksas'!S8</f>
        <v>0</v>
      </c>
      <c r="S14" s="19">
        <f>'Darbības izmaksas'!T8</f>
        <v>0</v>
      </c>
      <c r="T14" s="19">
        <f>'Darbības izmaksas'!U8</f>
        <v>0</v>
      </c>
      <c r="U14" s="19">
        <f>'Darbības izmaksas'!V8</f>
        <v>0</v>
      </c>
      <c r="V14" s="19">
        <f>'Darbības izmaksas'!W8</f>
        <v>0</v>
      </c>
      <c r="W14" s="19">
        <f>'Darbības izmaksas'!X8</f>
        <v>0</v>
      </c>
      <c r="X14" s="19">
        <f>'Darbības izmaksas'!Y8</f>
        <v>0</v>
      </c>
      <c r="Y14" s="19">
        <f>'Darbības izmaksas'!Z8</f>
        <v>0</v>
      </c>
      <c r="Z14" s="20">
        <f>'Darbības izmaksas'!AA8</f>
        <v>0</v>
      </c>
      <c r="AA14" s="18">
        <f>'Darbības izmaksas'!AC8</f>
        <v>0</v>
      </c>
      <c r="AB14" s="19">
        <f>'Darbības izmaksas'!AD8</f>
        <v>0</v>
      </c>
      <c r="AC14" s="19">
        <f>'Darbības izmaksas'!AE8</f>
        <v>0</v>
      </c>
      <c r="AD14" s="19">
        <f>'Darbības izmaksas'!AF8</f>
        <v>0</v>
      </c>
      <c r="AE14" s="19">
        <f>'Darbības izmaksas'!AG8</f>
        <v>0</v>
      </c>
      <c r="AF14" s="19">
        <f>'Darbības izmaksas'!AH8</f>
        <v>0</v>
      </c>
      <c r="AG14" s="19">
        <f>'Darbības izmaksas'!AI8</f>
        <v>0</v>
      </c>
      <c r="AH14" s="19">
        <f>'Darbības izmaksas'!AJ8</f>
        <v>0</v>
      </c>
      <c r="AI14" s="19">
        <f>'Darbības izmaksas'!AK8</f>
        <v>0</v>
      </c>
      <c r="AJ14" s="19">
        <f>'Darbības izmaksas'!AL8</f>
        <v>0</v>
      </c>
      <c r="AK14" s="19">
        <f>'Darbības izmaksas'!AM8</f>
        <v>0</v>
      </c>
      <c r="AL14" s="20">
        <f>'Darbības izmaksas'!AN8</f>
        <v>0</v>
      </c>
    </row>
    <row r="15" spans="2:38" x14ac:dyDescent="0.3">
      <c r="B15" s="11" t="s">
        <v>23</v>
      </c>
      <c r="C15" s="18">
        <f>'Darbības izmaksas'!C9</f>
        <v>0</v>
      </c>
      <c r="D15" s="19">
        <f>'Darbības izmaksas'!D9</f>
        <v>0</v>
      </c>
      <c r="E15" s="19">
        <f>'Darbības izmaksas'!E9</f>
        <v>0</v>
      </c>
      <c r="F15" s="19">
        <f>'Darbības izmaksas'!F9</f>
        <v>0</v>
      </c>
      <c r="G15" s="19">
        <f>'Darbības izmaksas'!G9</f>
        <v>0</v>
      </c>
      <c r="H15" s="19">
        <f>'Darbības izmaksas'!H9</f>
        <v>0</v>
      </c>
      <c r="I15" s="19">
        <f>'Darbības izmaksas'!I9</f>
        <v>0</v>
      </c>
      <c r="J15" s="19">
        <f>'Darbības izmaksas'!J9</f>
        <v>0</v>
      </c>
      <c r="K15" s="19">
        <f>'Darbības izmaksas'!K9</f>
        <v>0</v>
      </c>
      <c r="L15" s="19">
        <f>'Darbības izmaksas'!L9</f>
        <v>0</v>
      </c>
      <c r="M15" s="19">
        <f>'Darbības izmaksas'!M9</f>
        <v>0</v>
      </c>
      <c r="N15" s="20">
        <f>'Darbības izmaksas'!N9</f>
        <v>0</v>
      </c>
      <c r="O15" s="18">
        <f>'Darbības izmaksas'!P9</f>
        <v>0</v>
      </c>
      <c r="P15" s="19">
        <f>'Darbības izmaksas'!Q9</f>
        <v>0</v>
      </c>
      <c r="Q15" s="19">
        <f>'Darbības izmaksas'!R9</f>
        <v>0</v>
      </c>
      <c r="R15" s="19">
        <f>'Darbības izmaksas'!S9</f>
        <v>0</v>
      </c>
      <c r="S15" s="19">
        <f>'Darbības izmaksas'!T9</f>
        <v>0</v>
      </c>
      <c r="T15" s="19">
        <f>'Darbības izmaksas'!U9</f>
        <v>0</v>
      </c>
      <c r="U15" s="19">
        <f>'Darbības izmaksas'!V9</f>
        <v>0</v>
      </c>
      <c r="V15" s="19">
        <f>'Darbības izmaksas'!W9</f>
        <v>0</v>
      </c>
      <c r="W15" s="19">
        <f>'Darbības izmaksas'!X9</f>
        <v>0</v>
      </c>
      <c r="X15" s="19">
        <f>'Darbības izmaksas'!Y9</f>
        <v>0</v>
      </c>
      <c r="Y15" s="19">
        <f>'Darbības izmaksas'!Z9</f>
        <v>0</v>
      </c>
      <c r="Z15" s="20">
        <f>'Darbības izmaksas'!AA9</f>
        <v>0</v>
      </c>
      <c r="AA15" s="18">
        <f>'Darbības izmaksas'!AC9</f>
        <v>0</v>
      </c>
      <c r="AB15" s="19">
        <f>'Darbības izmaksas'!AD9</f>
        <v>0</v>
      </c>
      <c r="AC15" s="19">
        <f>'Darbības izmaksas'!AE9</f>
        <v>0</v>
      </c>
      <c r="AD15" s="19">
        <f>'Darbības izmaksas'!AF9</f>
        <v>0</v>
      </c>
      <c r="AE15" s="19">
        <f>'Darbības izmaksas'!AG9</f>
        <v>0</v>
      </c>
      <c r="AF15" s="19">
        <f>'Darbības izmaksas'!AH9</f>
        <v>0</v>
      </c>
      <c r="AG15" s="19">
        <f>'Darbības izmaksas'!AI9</f>
        <v>0</v>
      </c>
      <c r="AH15" s="19">
        <f>'Darbības izmaksas'!AJ9</f>
        <v>0</v>
      </c>
      <c r="AI15" s="19">
        <f>'Darbības izmaksas'!AK9</f>
        <v>0</v>
      </c>
      <c r="AJ15" s="19">
        <f>'Darbības izmaksas'!AL9</f>
        <v>0</v>
      </c>
      <c r="AK15" s="19">
        <f>'Darbības izmaksas'!AM9</f>
        <v>0</v>
      </c>
      <c r="AL15" s="20">
        <f>'Darbības izmaksas'!AN9</f>
        <v>0</v>
      </c>
    </row>
    <row r="16" spans="2:38" x14ac:dyDescent="0.3">
      <c r="B16" s="11" t="s">
        <v>24</v>
      </c>
      <c r="C16" s="18">
        <f>'Darbības izmaksas'!C10</f>
        <v>0</v>
      </c>
      <c r="D16" s="19">
        <f>'Darbības izmaksas'!D10</f>
        <v>0</v>
      </c>
      <c r="E16" s="19">
        <f>'Darbības izmaksas'!E10</f>
        <v>0</v>
      </c>
      <c r="F16" s="19">
        <f>'Darbības izmaksas'!F10</f>
        <v>0</v>
      </c>
      <c r="G16" s="19">
        <f>'Darbības izmaksas'!G10</f>
        <v>0</v>
      </c>
      <c r="H16" s="19">
        <f>'Darbības izmaksas'!H10</f>
        <v>0</v>
      </c>
      <c r="I16" s="19">
        <f>'Darbības izmaksas'!I10</f>
        <v>0</v>
      </c>
      <c r="J16" s="19">
        <f>'Darbības izmaksas'!J10</f>
        <v>0</v>
      </c>
      <c r="K16" s="19">
        <f>'Darbības izmaksas'!K10</f>
        <v>0</v>
      </c>
      <c r="L16" s="19">
        <f>'Darbības izmaksas'!L10</f>
        <v>0</v>
      </c>
      <c r="M16" s="19">
        <f>'Darbības izmaksas'!M10</f>
        <v>0</v>
      </c>
      <c r="N16" s="20">
        <f>'Darbības izmaksas'!N10</f>
        <v>0</v>
      </c>
      <c r="O16" s="18">
        <f>'Darbības izmaksas'!P10</f>
        <v>0</v>
      </c>
      <c r="P16" s="19">
        <f>'Darbības izmaksas'!Q10</f>
        <v>0</v>
      </c>
      <c r="Q16" s="19">
        <f>'Darbības izmaksas'!R10</f>
        <v>0</v>
      </c>
      <c r="R16" s="19">
        <f>'Darbības izmaksas'!S10</f>
        <v>0</v>
      </c>
      <c r="S16" s="19">
        <f>'Darbības izmaksas'!T10</f>
        <v>0</v>
      </c>
      <c r="T16" s="19">
        <f>'Darbības izmaksas'!U10</f>
        <v>0</v>
      </c>
      <c r="U16" s="19">
        <f>'Darbības izmaksas'!V10</f>
        <v>0</v>
      </c>
      <c r="V16" s="19">
        <f>'Darbības izmaksas'!W10</f>
        <v>0</v>
      </c>
      <c r="W16" s="19">
        <f>'Darbības izmaksas'!X10</f>
        <v>0</v>
      </c>
      <c r="X16" s="19">
        <f>'Darbības izmaksas'!Y10</f>
        <v>0</v>
      </c>
      <c r="Y16" s="19">
        <f>'Darbības izmaksas'!Z10</f>
        <v>0</v>
      </c>
      <c r="Z16" s="20">
        <f>'Darbības izmaksas'!AA10</f>
        <v>0</v>
      </c>
      <c r="AA16" s="18">
        <f>'Darbības izmaksas'!AC10</f>
        <v>0</v>
      </c>
      <c r="AB16" s="19">
        <f>'Darbības izmaksas'!AD10</f>
        <v>0</v>
      </c>
      <c r="AC16" s="19">
        <f>'Darbības izmaksas'!AE10</f>
        <v>0</v>
      </c>
      <c r="AD16" s="19">
        <f>'Darbības izmaksas'!AF10</f>
        <v>0</v>
      </c>
      <c r="AE16" s="19">
        <f>'Darbības izmaksas'!AG10</f>
        <v>0</v>
      </c>
      <c r="AF16" s="19">
        <f>'Darbības izmaksas'!AH10</f>
        <v>0</v>
      </c>
      <c r="AG16" s="19">
        <f>'Darbības izmaksas'!AI10</f>
        <v>0</v>
      </c>
      <c r="AH16" s="19">
        <f>'Darbības izmaksas'!AJ10</f>
        <v>0</v>
      </c>
      <c r="AI16" s="19">
        <f>'Darbības izmaksas'!AK10</f>
        <v>0</v>
      </c>
      <c r="AJ16" s="19">
        <f>'Darbības izmaksas'!AL10</f>
        <v>0</v>
      </c>
      <c r="AK16" s="19">
        <f>'Darbības izmaksas'!AM10</f>
        <v>0</v>
      </c>
      <c r="AL16" s="20">
        <f>'Darbības izmaksas'!AN10</f>
        <v>0</v>
      </c>
    </row>
    <row r="17" spans="2:38" x14ac:dyDescent="0.3">
      <c r="B17" s="13" t="s">
        <v>25</v>
      </c>
      <c r="C17" s="21">
        <f>SUM(C10:C16)</f>
        <v>196.48</v>
      </c>
      <c r="D17" s="22">
        <f t="shared" ref="D17:N17" si="4">SUM(D10:D16)</f>
        <v>196.48</v>
      </c>
      <c r="E17" s="22">
        <f t="shared" si="4"/>
        <v>196.48</v>
      </c>
      <c r="F17" s="22">
        <f t="shared" si="4"/>
        <v>196.48</v>
      </c>
      <c r="G17" s="22">
        <f t="shared" si="4"/>
        <v>196.48</v>
      </c>
      <c r="H17" s="22">
        <f t="shared" si="4"/>
        <v>196.48</v>
      </c>
      <c r="I17" s="22">
        <f t="shared" si="4"/>
        <v>196.48</v>
      </c>
      <c r="J17" s="22">
        <f t="shared" si="4"/>
        <v>196.48</v>
      </c>
      <c r="K17" s="22">
        <f t="shared" si="4"/>
        <v>196.48</v>
      </c>
      <c r="L17" s="22">
        <f t="shared" si="4"/>
        <v>196.48</v>
      </c>
      <c r="M17" s="22">
        <f t="shared" si="4"/>
        <v>196.48</v>
      </c>
      <c r="N17" s="23">
        <f t="shared" si="4"/>
        <v>196.48</v>
      </c>
      <c r="O17" s="21">
        <f>SUM(O10:O16)</f>
        <v>196.48</v>
      </c>
      <c r="P17" s="22">
        <f t="shared" ref="P17" si="5">SUM(P10:P16)</f>
        <v>196.48</v>
      </c>
      <c r="Q17" s="22">
        <f t="shared" ref="Q17" si="6">SUM(Q10:Q16)</f>
        <v>196.48</v>
      </c>
      <c r="R17" s="22">
        <f t="shared" ref="R17" si="7">SUM(R10:R16)</f>
        <v>196.48</v>
      </c>
      <c r="S17" s="22">
        <f t="shared" ref="S17" si="8">SUM(S10:S16)</f>
        <v>196.48</v>
      </c>
      <c r="T17" s="22">
        <f t="shared" ref="T17" si="9">SUM(T10:T16)</f>
        <v>196.48</v>
      </c>
      <c r="U17" s="22">
        <f t="shared" ref="U17" si="10">SUM(U10:U16)</f>
        <v>196.48</v>
      </c>
      <c r="V17" s="22">
        <f t="shared" ref="V17" si="11">SUM(V10:V16)</f>
        <v>196.48</v>
      </c>
      <c r="W17" s="22">
        <f t="shared" ref="W17" si="12">SUM(W10:W16)</f>
        <v>196.48</v>
      </c>
      <c r="X17" s="22">
        <f t="shared" ref="X17" si="13">SUM(X10:X16)</f>
        <v>196.48</v>
      </c>
      <c r="Y17" s="22">
        <f t="shared" ref="Y17" si="14">SUM(Y10:Y16)</f>
        <v>196.48</v>
      </c>
      <c r="Z17" s="23">
        <f t="shared" ref="Z17" si="15">SUM(Z10:Z16)</f>
        <v>196.48</v>
      </c>
      <c r="AA17" s="21">
        <f>SUM(AA10:AA16)</f>
        <v>196.48</v>
      </c>
      <c r="AB17" s="22">
        <f t="shared" ref="AB17" si="16">SUM(AB10:AB16)</f>
        <v>196.48</v>
      </c>
      <c r="AC17" s="22">
        <f t="shared" ref="AC17" si="17">SUM(AC10:AC16)</f>
        <v>196.48</v>
      </c>
      <c r="AD17" s="22">
        <f t="shared" ref="AD17" si="18">SUM(AD10:AD16)</f>
        <v>196.48</v>
      </c>
      <c r="AE17" s="22">
        <f t="shared" ref="AE17" si="19">SUM(AE10:AE16)</f>
        <v>196.48</v>
      </c>
      <c r="AF17" s="22">
        <f t="shared" ref="AF17" si="20">SUM(AF10:AF16)</f>
        <v>196.48</v>
      </c>
      <c r="AG17" s="22">
        <f t="shared" ref="AG17" si="21">SUM(AG10:AG16)</f>
        <v>196.48</v>
      </c>
      <c r="AH17" s="22">
        <f t="shared" ref="AH17" si="22">SUM(AH10:AH16)</f>
        <v>196.48</v>
      </c>
      <c r="AI17" s="22">
        <f t="shared" ref="AI17" si="23">SUM(AI10:AI16)</f>
        <v>196.48</v>
      </c>
      <c r="AJ17" s="22">
        <f t="shared" ref="AJ17" si="24">SUM(AJ10:AJ16)</f>
        <v>196.48</v>
      </c>
      <c r="AK17" s="22">
        <f t="shared" ref="AK17" si="25">SUM(AK10:AK16)</f>
        <v>196.48</v>
      </c>
      <c r="AL17" s="23">
        <f t="shared" ref="AL17" si="26">SUM(AL10:AL16)</f>
        <v>196.48</v>
      </c>
    </row>
    <row r="18" spans="2:38" s="10" customFormat="1" x14ac:dyDescent="0.3">
      <c r="B18" s="14" t="s">
        <v>26</v>
      </c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  <c r="O18" s="24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6"/>
      <c r="AA18" s="24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6"/>
    </row>
    <row r="19" spans="2:38" ht="15" thickBot="1" x14ac:dyDescent="0.35">
      <c r="B19" s="12" t="s">
        <v>27</v>
      </c>
      <c r="C19" s="27">
        <f t="shared" ref="C19:AL19" si="27">C4+C9-C17+C18</f>
        <v>2803.52</v>
      </c>
      <c r="D19" s="28">
        <f t="shared" si="27"/>
        <v>2607.04</v>
      </c>
      <c r="E19" s="28">
        <f t="shared" si="27"/>
        <v>2410.56</v>
      </c>
      <c r="F19" s="28">
        <f t="shared" si="27"/>
        <v>2214.08</v>
      </c>
      <c r="G19" s="28">
        <f t="shared" si="27"/>
        <v>2017.6</v>
      </c>
      <c r="H19" s="28">
        <f t="shared" si="27"/>
        <v>1821.12</v>
      </c>
      <c r="I19" s="28">
        <f t="shared" si="27"/>
        <v>1624.6399999999999</v>
      </c>
      <c r="J19" s="28">
        <f t="shared" si="27"/>
        <v>1428.1599999999999</v>
      </c>
      <c r="K19" s="28">
        <f t="shared" si="27"/>
        <v>1231.6799999999998</v>
      </c>
      <c r="L19" s="28">
        <f t="shared" si="27"/>
        <v>1035.1999999999998</v>
      </c>
      <c r="M19" s="28">
        <f t="shared" si="27"/>
        <v>838.7199999999998</v>
      </c>
      <c r="N19" s="29">
        <f t="shared" si="27"/>
        <v>642.23999999999978</v>
      </c>
      <c r="O19" s="27">
        <f t="shared" si="27"/>
        <v>3445.7599999999998</v>
      </c>
      <c r="P19" s="28">
        <f t="shared" si="27"/>
        <v>3249.2799999999997</v>
      </c>
      <c r="Q19" s="28">
        <f t="shared" si="27"/>
        <v>3052.7999999999997</v>
      </c>
      <c r="R19" s="28">
        <f t="shared" si="27"/>
        <v>2856.3199999999997</v>
      </c>
      <c r="S19" s="28">
        <f t="shared" si="27"/>
        <v>2659.8399999999997</v>
      </c>
      <c r="T19" s="28">
        <f t="shared" si="27"/>
        <v>2463.3599999999997</v>
      </c>
      <c r="U19" s="28">
        <f t="shared" si="27"/>
        <v>2266.8799999999997</v>
      </c>
      <c r="V19" s="28">
        <f t="shared" si="27"/>
        <v>2070.3999999999996</v>
      </c>
      <c r="W19" s="28">
        <f t="shared" si="27"/>
        <v>1873.9199999999996</v>
      </c>
      <c r="X19" s="28">
        <f t="shared" si="27"/>
        <v>1677.4399999999996</v>
      </c>
      <c r="Y19" s="28">
        <f t="shared" si="27"/>
        <v>1480.9599999999996</v>
      </c>
      <c r="Z19" s="29">
        <f t="shared" si="27"/>
        <v>1284.4799999999996</v>
      </c>
      <c r="AA19" s="27">
        <f t="shared" si="27"/>
        <v>4087.9999999999995</v>
      </c>
      <c r="AB19" s="28">
        <f t="shared" si="27"/>
        <v>3891.5199999999995</v>
      </c>
      <c r="AC19" s="28">
        <f t="shared" si="27"/>
        <v>3695.0399999999995</v>
      </c>
      <c r="AD19" s="28">
        <f t="shared" si="27"/>
        <v>3498.5599999999995</v>
      </c>
      <c r="AE19" s="28">
        <f t="shared" si="27"/>
        <v>3302.0799999999995</v>
      </c>
      <c r="AF19" s="28">
        <f t="shared" si="27"/>
        <v>3105.5999999999995</v>
      </c>
      <c r="AG19" s="28">
        <f t="shared" si="27"/>
        <v>2909.1199999999994</v>
      </c>
      <c r="AH19" s="28">
        <f t="shared" si="27"/>
        <v>2712.6399999999994</v>
      </c>
      <c r="AI19" s="28">
        <f t="shared" si="27"/>
        <v>2516.1599999999994</v>
      </c>
      <c r="AJ19" s="28">
        <f t="shared" si="27"/>
        <v>2319.6799999999994</v>
      </c>
      <c r="AK19" s="28">
        <f t="shared" si="27"/>
        <v>2123.1999999999994</v>
      </c>
      <c r="AL19" s="29">
        <f t="shared" si="27"/>
        <v>1926.7199999999993</v>
      </c>
    </row>
    <row r="20" spans="2:38" ht="15" thickTop="1" x14ac:dyDescent="0.3"/>
    <row r="22" spans="2:38" x14ac:dyDescent="0.3">
      <c r="B22" s="8"/>
    </row>
    <row r="23" spans="2:38" x14ac:dyDescent="0.3">
      <c r="B23" s="8"/>
    </row>
  </sheetData>
  <mergeCells count="3">
    <mergeCell ref="C2:N2"/>
    <mergeCell ref="O2:Z2"/>
    <mergeCell ref="AA2:AL2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12A0-0A39-425A-8171-8DA55E3B4B2F}">
  <dimension ref="B1:AO13"/>
  <sheetViews>
    <sheetView zoomScaleNormal="100" workbookViewId="0">
      <selection activeCell="C7" sqref="C7"/>
    </sheetView>
  </sheetViews>
  <sheetFormatPr defaultRowHeight="14.4" x14ac:dyDescent="0.3"/>
  <cols>
    <col min="2" max="2" width="18.33203125" customWidth="1"/>
    <col min="15" max="15" width="9.44140625" bestFit="1" customWidth="1"/>
    <col min="28" max="28" width="9.44140625" bestFit="1" customWidth="1"/>
  </cols>
  <sheetData>
    <row r="1" spans="2:41" x14ac:dyDescent="0.3">
      <c r="B1" s="53" t="s">
        <v>129</v>
      </c>
    </row>
    <row r="2" spans="2:41" x14ac:dyDescent="0.3">
      <c r="B2" s="4"/>
      <c r="C2" s="58">
        <v>2026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>
        <v>2027</v>
      </c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>
        <v>2028</v>
      </c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</row>
    <row r="3" spans="2:41" x14ac:dyDescent="0.3">
      <c r="B3" s="4"/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28</v>
      </c>
      <c r="P3" s="4" t="s">
        <v>0</v>
      </c>
      <c r="Q3" s="4" t="s">
        <v>1</v>
      </c>
      <c r="R3" s="4" t="s">
        <v>2</v>
      </c>
      <c r="S3" s="4" t="s">
        <v>3</v>
      </c>
      <c r="T3" s="4" t="s">
        <v>4</v>
      </c>
      <c r="U3" s="4" t="s">
        <v>5</v>
      </c>
      <c r="V3" s="4" t="s">
        <v>6</v>
      </c>
      <c r="W3" s="4" t="s">
        <v>7</v>
      </c>
      <c r="X3" s="4" t="s">
        <v>8</v>
      </c>
      <c r="Y3" s="4" t="s">
        <v>9</v>
      </c>
      <c r="Z3" s="4" t="s">
        <v>10</v>
      </c>
      <c r="AA3" s="4" t="s">
        <v>11</v>
      </c>
      <c r="AB3" s="4" t="s">
        <v>28</v>
      </c>
      <c r="AC3" s="4" t="s">
        <v>0</v>
      </c>
      <c r="AD3" s="4" t="s">
        <v>1</v>
      </c>
      <c r="AE3" s="4" t="s">
        <v>2</v>
      </c>
      <c r="AF3" s="4" t="s">
        <v>3</v>
      </c>
      <c r="AG3" s="4" t="s">
        <v>4</v>
      </c>
      <c r="AH3" s="4" t="s">
        <v>5</v>
      </c>
      <c r="AI3" s="4" t="s">
        <v>6</v>
      </c>
      <c r="AJ3" s="4" t="s">
        <v>7</v>
      </c>
      <c r="AK3" s="4" t="s">
        <v>8</v>
      </c>
      <c r="AL3" s="4" t="s">
        <v>9</v>
      </c>
      <c r="AM3" s="4" t="s">
        <v>10</v>
      </c>
      <c r="AN3" s="4" t="s">
        <v>11</v>
      </c>
      <c r="AO3" s="4" t="s">
        <v>28</v>
      </c>
    </row>
    <row r="4" spans="2:41" ht="43.2" x14ac:dyDescent="0.3">
      <c r="B4" s="50" t="s">
        <v>29</v>
      </c>
      <c r="C4" s="1">
        <f>Ieņēmumi!C8</f>
        <v>0</v>
      </c>
      <c r="D4" s="1">
        <f>Ieņēmumi!D8</f>
        <v>0</v>
      </c>
      <c r="E4" s="1">
        <f>Ieņēmumi!E8</f>
        <v>0</v>
      </c>
      <c r="F4" s="1">
        <f>Ieņēmumi!F8</f>
        <v>0</v>
      </c>
      <c r="G4" s="1">
        <f>Ieņēmumi!G8</f>
        <v>0</v>
      </c>
      <c r="H4" s="1">
        <f>Ieņēmumi!H8</f>
        <v>0</v>
      </c>
      <c r="I4" s="1">
        <f>Ieņēmumi!I8</f>
        <v>0</v>
      </c>
      <c r="J4" s="1">
        <f>Ieņēmumi!J8</f>
        <v>0</v>
      </c>
      <c r="K4" s="1">
        <f>Ieņēmumi!K8</f>
        <v>0</v>
      </c>
      <c r="L4" s="1">
        <f>Ieņēmumi!L8</f>
        <v>0</v>
      </c>
      <c r="M4" s="1">
        <f>Ieņēmumi!M8</f>
        <v>0</v>
      </c>
      <c r="N4" s="1">
        <f>Ieņēmumi!N8</f>
        <v>0</v>
      </c>
      <c r="O4" s="4">
        <f t="shared" ref="O4:O9" si="0">SUM(C4:N4)</f>
        <v>0</v>
      </c>
      <c r="P4" s="1">
        <f>Ieņēmumi!P8</f>
        <v>0</v>
      </c>
      <c r="Q4" s="1">
        <f>Ieņēmumi!Q8</f>
        <v>0</v>
      </c>
      <c r="R4" s="1">
        <f>Ieņēmumi!R8</f>
        <v>0</v>
      </c>
      <c r="S4" s="1">
        <f>Ieņēmumi!S8</f>
        <v>0</v>
      </c>
      <c r="T4" s="1">
        <f>Ieņēmumi!T8</f>
        <v>0</v>
      </c>
      <c r="U4" s="1">
        <f>Ieņēmumi!U8</f>
        <v>0</v>
      </c>
      <c r="V4" s="1">
        <f>Ieņēmumi!V8</f>
        <v>0</v>
      </c>
      <c r="W4" s="1">
        <f>Ieņēmumi!W8</f>
        <v>0</v>
      </c>
      <c r="X4" s="1">
        <f>Ieņēmumi!X8</f>
        <v>0</v>
      </c>
      <c r="Y4" s="1">
        <f>Ieņēmumi!Y8</f>
        <v>0</v>
      </c>
      <c r="Z4" s="1">
        <f>Ieņēmumi!Z8</f>
        <v>0</v>
      </c>
      <c r="AA4" s="1">
        <f>Ieņēmumi!AA8</f>
        <v>0</v>
      </c>
      <c r="AB4" s="4">
        <f t="shared" ref="AB4:AB9" si="1">SUM(P4:AA4)</f>
        <v>0</v>
      </c>
      <c r="AC4" s="1">
        <f>Ieņēmumi!AC8</f>
        <v>0</v>
      </c>
      <c r="AD4" s="1">
        <f>Ieņēmumi!AD8</f>
        <v>0</v>
      </c>
      <c r="AE4" s="1">
        <f>Ieņēmumi!AE8</f>
        <v>0</v>
      </c>
      <c r="AF4" s="1">
        <f>Ieņēmumi!AF8</f>
        <v>0</v>
      </c>
      <c r="AG4" s="1">
        <f>Ieņēmumi!AG8</f>
        <v>0</v>
      </c>
      <c r="AH4" s="1">
        <f>Ieņēmumi!AH8</f>
        <v>0</v>
      </c>
      <c r="AI4" s="1">
        <f>Ieņēmumi!AI8</f>
        <v>0</v>
      </c>
      <c r="AJ4" s="1">
        <f>Ieņēmumi!AJ8</f>
        <v>0</v>
      </c>
      <c r="AK4" s="1">
        <f>Ieņēmumi!AK8</f>
        <v>0</v>
      </c>
      <c r="AL4" s="1">
        <f>Ieņēmumi!AL8</f>
        <v>0</v>
      </c>
      <c r="AM4" s="1">
        <f>Ieņēmumi!AM8</f>
        <v>0</v>
      </c>
      <c r="AN4" s="1">
        <f>Ieņēmumi!AN8</f>
        <v>0</v>
      </c>
      <c r="AO4" s="4">
        <f t="shared" ref="AO4:AO9" si="2">SUM(AC4:AN4)</f>
        <v>0</v>
      </c>
    </row>
    <row r="5" spans="2:41" ht="43.2" x14ac:dyDescent="0.3">
      <c r="B5" s="50" t="s">
        <v>30</v>
      </c>
      <c r="C5" s="1">
        <f>Ieņēmumi!C10+Ieņēmumi!C13</f>
        <v>0</v>
      </c>
      <c r="D5" s="1">
        <f>Ieņēmumi!D10+Ieņēmumi!D13</f>
        <v>0</v>
      </c>
      <c r="E5" s="1">
        <f>Ieņēmumi!E10+Ieņēmumi!E13</f>
        <v>0</v>
      </c>
      <c r="F5" s="1">
        <f>Ieņēmumi!F10+Ieņēmumi!F13</f>
        <v>0</v>
      </c>
      <c r="G5" s="1">
        <f>Ieņēmumi!G10+Ieņēmumi!G13</f>
        <v>0</v>
      </c>
      <c r="H5" s="1">
        <f>Ieņēmumi!H10+Ieņēmumi!H13</f>
        <v>0</v>
      </c>
      <c r="I5" s="1">
        <f>Ieņēmumi!I10+Ieņēmumi!I13</f>
        <v>0</v>
      </c>
      <c r="J5" s="1">
        <f>Ieņēmumi!J10+Ieņēmumi!J13</f>
        <v>0</v>
      </c>
      <c r="K5" s="1">
        <f>Ieņēmumi!K10+Ieņēmumi!K13</f>
        <v>0</v>
      </c>
      <c r="L5" s="1">
        <f>Ieņēmumi!L10+Ieņēmumi!L13</f>
        <v>0</v>
      </c>
      <c r="M5" s="1">
        <f>Ieņēmumi!M10+Ieņēmumi!M13</f>
        <v>0</v>
      </c>
      <c r="N5" s="1">
        <f>Ieņēmumi!N10+Ieņēmumi!N13</f>
        <v>0</v>
      </c>
      <c r="O5" s="4">
        <f t="shared" si="0"/>
        <v>0</v>
      </c>
      <c r="P5" s="1">
        <f>Ieņēmumi!P10+Ieņēmumi!P13</f>
        <v>0</v>
      </c>
      <c r="Q5" s="1">
        <f>Ieņēmumi!Q10+Ieņēmumi!Q13</f>
        <v>0</v>
      </c>
      <c r="R5" s="1">
        <f>Ieņēmumi!R10+Ieņēmumi!R13</f>
        <v>0</v>
      </c>
      <c r="S5" s="1">
        <f>Ieņēmumi!S10+Ieņēmumi!S13</f>
        <v>0</v>
      </c>
      <c r="T5" s="1">
        <f>Ieņēmumi!T10+Ieņēmumi!T13</f>
        <v>0</v>
      </c>
      <c r="U5" s="1">
        <f>Ieņēmumi!U10+Ieņēmumi!U13</f>
        <v>0</v>
      </c>
      <c r="V5" s="1">
        <f>Ieņēmumi!V10+Ieņēmumi!V13</f>
        <v>0</v>
      </c>
      <c r="W5" s="1">
        <f>Ieņēmumi!W10+Ieņēmumi!W13</f>
        <v>0</v>
      </c>
      <c r="X5" s="1">
        <f>Ieņēmumi!X10+Ieņēmumi!X13</f>
        <v>0</v>
      </c>
      <c r="Y5" s="1">
        <f>Ieņēmumi!Y10+Ieņēmumi!Y13</f>
        <v>0</v>
      </c>
      <c r="Z5" s="1">
        <f>Ieņēmumi!Z10+Ieņēmumi!Z13</f>
        <v>0</v>
      </c>
      <c r="AA5" s="1">
        <f>Ieņēmumi!AA10+Ieņēmumi!AA13</f>
        <v>0</v>
      </c>
      <c r="AB5" s="4">
        <f t="shared" si="1"/>
        <v>0</v>
      </c>
      <c r="AC5" s="1">
        <f>Ieņēmumi!AC10+Ieņēmumi!AC13</f>
        <v>0</v>
      </c>
      <c r="AD5" s="1">
        <f>Ieņēmumi!AD10+Ieņēmumi!AD13</f>
        <v>0</v>
      </c>
      <c r="AE5" s="1">
        <f>Ieņēmumi!AE10+Ieņēmumi!AE13</f>
        <v>0</v>
      </c>
      <c r="AF5" s="1">
        <f>Ieņēmumi!AF10+Ieņēmumi!AF13</f>
        <v>0</v>
      </c>
      <c r="AG5" s="1">
        <f>Ieņēmumi!AG10+Ieņēmumi!AG13</f>
        <v>0</v>
      </c>
      <c r="AH5" s="1">
        <f>Ieņēmumi!AH10+Ieņēmumi!AH13</f>
        <v>0</v>
      </c>
      <c r="AI5" s="1">
        <f>Ieņēmumi!AI10+Ieņēmumi!AI13</f>
        <v>0</v>
      </c>
      <c r="AJ5" s="1">
        <f>Ieņēmumi!AJ10+Ieņēmumi!AJ13</f>
        <v>0</v>
      </c>
      <c r="AK5" s="1">
        <f>Ieņēmumi!AK10+Ieņēmumi!AK13</f>
        <v>0</v>
      </c>
      <c r="AL5" s="1">
        <f>Ieņēmumi!AL10+Ieņēmumi!AL13</f>
        <v>0</v>
      </c>
      <c r="AM5" s="1">
        <f>Ieņēmumi!AM10+Ieņēmumi!AM13</f>
        <v>0</v>
      </c>
      <c r="AN5" s="1">
        <f>Ieņēmumi!AN10+Ieņēmumi!AN13</f>
        <v>0</v>
      </c>
      <c r="AO5" s="4">
        <f t="shared" si="2"/>
        <v>0</v>
      </c>
    </row>
    <row r="6" spans="2:41" x14ac:dyDescent="0.3">
      <c r="B6" s="50" t="s">
        <v>16</v>
      </c>
      <c r="C6" s="1">
        <f>Ieņēmumi!C18+Ieņēmumi!C19+Ieņēmumi!C20</f>
        <v>3000</v>
      </c>
      <c r="D6" s="1">
        <f>Ieņēmumi!D18+Ieņēmumi!D19+Ieņēmumi!D20</f>
        <v>0</v>
      </c>
      <c r="E6" s="1">
        <f>Ieņēmumi!E18+Ieņēmumi!E19+Ieņēmumi!E20</f>
        <v>0</v>
      </c>
      <c r="F6" s="1">
        <f>Ieņēmumi!F18+Ieņēmumi!F19+Ieņēmumi!F20</f>
        <v>0</v>
      </c>
      <c r="G6" s="1">
        <f>Ieņēmumi!G18+Ieņēmumi!G19+Ieņēmumi!G20</f>
        <v>0</v>
      </c>
      <c r="H6" s="1">
        <f>Ieņēmumi!H18+Ieņēmumi!H19+Ieņēmumi!H20</f>
        <v>0</v>
      </c>
      <c r="I6" s="1">
        <f>Ieņēmumi!I18+Ieņēmumi!I19+Ieņēmumi!I20</f>
        <v>0</v>
      </c>
      <c r="J6" s="1">
        <f>Ieņēmumi!J18+Ieņēmumi!J19+Ieņēmumi!J20</f>
        <v>0</v>
      </c>
      <c r="K6" s="1">
        <f>Ieņēmumi!K18+Ieņēmumi!K19+Ieņēmumi!K20</f>
        <v>0</v>
      </c>
      <c r="L6" s="1">
        <f>Ieņēmumi!L18+Ieņēmumi!L19+Ieņēmumi!L20</f>
        <v>0</v>
      </c>
      <c r="M6" s="1">
        <f>Ieņēmumi!M18+Ieņēmumi!M19+Ieņēmumi!M20</f>
        <v>0</v>
      </c>
      <c r="N6" s="1">
        <f>Ieņēmumi!N18+Ieņēmumi!N19+Ieņēmumi!N20</f>
        <v>0</v>
      </c>
      <c r="O6" s="4">
        <f t="shared" si="0"/>
        <v>3000</v>
      </c>
      <c r="P6" s="1">
        <f>Ieņēmumi!P18+Ieņēmumi!P19+Ieņēmumi!P20</f>
        <v>3000</v>
      </c>
      <c r="Q6" s="1">
        <f>Ieņēmumi!Q18+Ieņēmumi!Q19+Ieņēmumi!Q20</f>
        <v>0</v>
      </c>
      <c r="R6" s="1">
        <f>Ieņēmumi!R18+Ieņēmumi!R19+Ieņēmumi!R20</f>
        <v>0</v>
      </c>
      <c r="S6" s="1">
        <f>Ieņēmumi!S18+Ieņēmumi!S19+Ieņēmumi!S20</f>
        <v>0</v>
      </c>
      <c r="T6" s="1">
        <f>Ieņēmumi!T18+Ieņēmumi!T19+Ieņēmumi!T20</f>
        <v>0</v>
      </c>
      <c r="U6" s="1">
        <f>Ieņēmumi!U18+Ieņēmumi!U19+Ieņēmumi!U20</f>
        <v>0</v>
      </c>
      <c r="V6" s="1">
        <f>Ieņēmumi!V18+Ieņēmumi!V19+Ieņēmumi!V20</f>
        <v>0</v>
      </c>
      <c r="W6" s="1">
        <f>Ieņēmumi!W18+Ieņēmumi!W19+Ieņēmumi!W20</f>
        <v>0</v>
      </c>
      <c r="X6" s="1">
        <f>Ieņēmumi!X18+Ieņēmumi!X19+Ieņēmumi!X20</f>
        <v>0</v>
      </c>
      <c r="Y6" s="1">
        <f>Ieņēmumi!Y18+Ieņēmumi!Y19+Ieņēmumi!Y20</f>
        <v>0</v>
      </c>
      <c r="Z6" s="1">
        <f>Ieņēmumi!Z18+Ieņēmumi!Z19+Ieņēmumi!Z20</f>
        <v>0</v>
      </c>
      <c r="AA6" s="1">
        <f>Ieņēmumi!AA18+Ieņēmumi!AA19+Ieņēmumi!AA20</f>
        <v>0</v>
      </c>
      <c r="AB6" s="4">
        <f t="shared" si="1"/>
        <v>3000</v>
      </c>
      <c r="AC6" s="1">
        <f>Ieņēmumi!AC18+Ieņēmumi!AC19+Ieņēmumi!AC20</f>
        <v>3000</v>
      </c>
      <c r="AD6" s="1">
        <f>Ieņēmumi!AD18+Ieņēmumi!AD19+Ieņēmumi!AD20</f>
        <v>0</v>
      </c>
      <c r="AE6" s="1">
        <f>Ieņēmumi!AE18+Ieņēmumi!AE19+Ieņēmumi!AE20</f>
        <v>0</v>
      </c>
      <c r="AF6" s="1">
        <f>Ieņēmumi!AF18+Ieņēmumi!AF19+Ieņēmumi!AF20</f>
        <v>0</v>
      </c>
      <c r="AG6" s="1">
        <f>Ieņēmumi!AG18+Ieņēmumi!AG19+Ieņēmumi!AG20</f>
        <v>0</v>
      </c>
      <c r="AH6" s="1">
        <f>Ieņēmumi!AH18+Ieņēmumi!AH19+Ieņēmumi!AH20</f>
        <v>0</v>
      </c>
      <c r="AI6" s="1">
        <f>Ieņēmumi!AI18+Ieņēmumi!AI19+Ieņēmumi!AI20</f>
        <v>0</v>
      </c>
      <c r="AJ6" s="1">
        <f>Ieņēmumi!AJ18+Ieņēmumi!AJ19+Ieņēmumi!AJ20</f>
        <v>0</v>
      </c>
      <c r="AK6" s="1">
        <f>Ieņēmumi!AK18+Ieņēmumi!AK19+Ieņēmumi!AK20</f>
        <v>0</v>
      </c>
      <c r="AL6" s="1">
        <f>Ieņēmumi!AL18+Ieņēmumi!AL19+Ieņēmumi!AL20</f>
        <v>0</v>
      </c>
      <c r="AM6" s="1">
        <f>Ieņēmumi!AM18+Ieņēmumi!AM19+Ieņēmumi!AM20</f>
        <v>0</v>
      </c>
      <c r="AN6" s="1">
        <f>Ieņēmumi!AN18+Ieņēmumi!AN19+Ieņēmumi!AN20</f>
        <v>0</v>
      </c>
      <c r="AO6" s="4">
        <f t="shared" si="2"/>
        <v>3000</v>
      </c>
    </row>
    <row r="7" spans="2:41" x14ac:dyDescent="0.3">
      <c r="B7" s="4" t="s">
        <v>31</v>
      </c>
      <c r="C7" s="1">
        <f>'Darbības izmaksas'!C11</f>
        <v>196.48</v>
      </c>
      <c r="D7" s="1">
        <f>'Darbības izmaksas'!D11</f>
        <v>196.48</v>
      </c>
      <c r="E7" s="1">
        <f>'Darbības izmaksas'!E11</f>
        <v>196.48</v>
      </c>
      <c r="F7" s="1">
        <f>'Darbības izmaksas'!F11</f>
        <v>196.48</v>
      </c>
      <c r="G7" s="1">
        <f>'Darbības izmaksas'!G11</f>
        <v>196.48</v>
      </c>
      <c r="H7" s="1">
        <f>'Darbības izmaksas'!H11</f>
        <v>196.48</v>
      </c>
      <c r="I7" s="1">
        <f>'Darbības izmaksas'!I11</f>
        <v>196.48</v>
      </c>
      <c r="J7" s="1">
        <f>'Darbības izmaksas'!J11</f>
        <v>196.48</v>
      </c>
      <c r="K7" s="1">
        <f>'Darbības izmaksas'!K11</f>
        <v>196.48</v>
      </c>
      <c r="L7" s="1">
        <f>'Darbības izmaksas'!L11</f>
        <v>196.48</v>
      </c>
      <c r="M7" s="1">
        <f>'Darbības izmaksas'!M11</f>
        <v>196.48</v>
      </c>
      <c r="N7" s="1">
        <f>'Darbības izmaksas'!N11</f>
        <v>196.48</v>
      </c>
      <c r="O7" s="4">
        <f t="shared" si="0"/>
        <v>2357.7599999999998</v>
      </c>
      <c r="P7" s="1">
        <f>'Darbības izmaksas'!P11</f>
        <v>196.48</v>
      </c>
      <c r="Q7" s="1">
        <f>'Darbības izmaksas'!Q11</f>
        <v>196.48</v>
      </c>
      <c r="R7" s="1">
        <f>'Darbības izmaksas'!R11</f>
        <v>196.48</v>
      </c>
      <c r="S7" s="1">
        <f>'Darbības izmaksas'!S11</f>
        <v>196.48</v>
      </c>
      <c r="T7" s="1">
        <f>'Darbības izmaksas'!T11</f>
        <v>196.48</v>
      </c>
      <c r="U7" s="1">
        <f>'Darbības izmaksas'!U11</f>
        <v>196.48</v>
      </c>
      <c r="V7" s="1">
        <f>'Darbības izmaksas'!V11</f>
        <v>196.48</v>
      </c>
      <c r="W7" s="1">
        <f>'Darbības izmaksas'!W11</f>
        <v>196.48</v>
      </c>
      <c r="X7" s="1">
        <f>'Darbības izmaksas'!X11</f>
        <v>196.48</v>
      </c>
      <c r="Y7" s="1">
        <f>'Darbības izmaksas'!Y11</f>
        <v>196.48</v>
      </c>
      <c r="Z7" s="1">
        <f>'Darbības izmaksas'!Z11</f>
        <v>196.48</v>
      </c>
      <c r="AA7" s="1">
        <f>'Darbības izmaksas'!AA11</f>
        <v>196.48</v>
      </c>
      <c r="AB7" s="4">
        <f t="shared" si="1"/>
        <v>2357.7599999999998</v>
      </c>
      <c r="AC7" s="1">
        <f>'Darbības izmaksas'!AC11</f>
        <v>196.48</v>
      </c>
      <c r="AD7" s="1">
        <f>'Darbības izmaksas'!AD11</f>
        <v>196.48</v>
      </c>
      <c r="AE7" s="1">
        <f>'Darbības izmaksas'!AE11</f>
        <v>196.48</v>
      </c>
      <c r="AF7" s="1">
        <f>'Darbības izmaksas'!AF11</f>
        <v>196.48</v>
      </c>
      <c r="AG7" s="1">
        <f>'Darbības izmaksas'!AG11</f>
        <v>196.48</v>
      </c>
      <c r="AH7" s="1">
        <f>'Darbības izmaksas'!AH11</f>
        <v>196.48</v>
      </c>
      <c r="AI7" s="1">
        <f>'Darbības izmaksas'!AI11</f>
        <v>196.48</v>
      </c>
      <c r="AJ7" s="1">
        <f>'Darbības izmaksas'!AJ11</f>
        <v>196.48</v>
      </c>
      <c r="AK7" s="1">
        <f>'Darbības izmaksas'!AK11</f>
        <v>196.48</v>
      </c>
      <c r="AL7" s="1">
        <f>'Darbības izmaksas'!AL11</f>
        <v>196.48</v>
      </c>
      <c r="AM7" s="1">
        <f>'Darbības izmaksas'!AM11</f>
        <v>196.48</v>
      </c>
      <c r="AN7" s="1">
        <f>'Darbības izmaksas'!AN11</f>
        <v>196.48</v>
      </c>
      <c r="AO7" s="4">
        <f t="shared" si="2"/>
        <v>2357.7599999999998</v>
      </c>
    </row>
    <row r="8" spans="2:41" x14ac:dyDescent="0.3">
      <c r="B8" s="4" t="s">
        <v>32</v>
      </c>
      <c r="C8" s="1">
        <f>Kapitālieguldījumi!D29</f>
        <v>0</v>
      </c>
      <c r="D8" s="1">
        <f>Kapitālieguldījumi!E29</f>
        <v>0</v>
      </c>
      <c r="E8" s="1">
        <f>Kapitālieguldījumi!F29</f>
        <v>0</v>
      </c>
      <c r="F8" s="1">
        <f>Kapitālieguldījumi!G29</f>
        <v>0</v>
      </c>
      <c r="G8" s="1">
        <f>Kapitālieguldījumi!H29</f>
        <v>0</v>
      </c>
      <c r="H8" s="1">
        <f>Kapitālieguldījumi!I29</f>
        <v>0</v>
      </c>
      <c r="I8" s="1">
        <f>Kapitālieguldījumi!J29</f>
        <v>0</v>
      </c>
      <c r="J8" s="1">
        <f>Kapitālieguldījumi!K29</f>
        <v>0</v>
      </c>
      <c r="K8" s="1">
        <f>Kapitālieguldījumi!L29</f>
        <v>0</v>
      </c>
      <c r="L8" s="1">
        <f>Kapitālieguldījumi!M29</f>
        <v>0</v>
      </c>
      <c r="M8" s="1">
        <f>Kapitālieguldījumi!N29</f>
        <v>0</v>
      </c>
      <c r="N8" s="1">
        <f>Kapitālieguldījumi!O29</f>
        <v>0</v>
      </c>
      <c r="O8" s="4">
        <f t="shared" si="0"/>
        <v>0</v>
      </c>
      <c r="P8" s="1">
        <f>Kapitālieguldījumi!Q29</f>
        <v>0</v>
      </c>
      <c r="Q8" s="1">
        <f>Kapitālieguldījumi!R29</f>
        <v>0</v>
      </c>
      <c r="R8" s="1">
        <f>Kapitālieguldījumi!S29</f>
        <v>0</v>
      </c>
      <c r="S8" s="1">
        <f>Kapitālieguldījumi!T29</f>
        <v>0</v>
      </c>
      <c r="T8" s="1">
        <f>Kapitālieguldījumi!U29</f>
        <v>0</v>
      </c>
      <c r="U8" s="1">
        <f>Kapitālieguldījumi!V29</f>
        <v>0</v>
      </c>
      <c r="V8" s="1">
        <f>Kapitālieguldījumi!W29</f>
        <v>0</v>
      </c>
      <c r="W8" s="1">
        <f>Kapitālieguldījumi!X29</f>
        <v>0</v>
      </c>
      <c r="X8" s="1">
        <f>Kapitālieguldījumi!Y29</f>
        <v>0</v>
      </c>
      <c r="Y8" s="1">
        <f>Kapitālieguldījumi!Z29</f>
        <v>0</v>
      </c>
      <c r="Z8" s="1">
        <f>Kapitālieguldījumi!AA29</f>
        <v>0</v>
      </c>
      <c r="AA8" s="1">
        <f>Kapitālieguldījumi!AB29</f>
        <v>0</v>
      </c>
      <c r="AB8" s="4">
        <f t="shared" si="1"/>
        <v>0</v>
      </c>
      <c r="AC8" s="1">
        <f>Kapitālieguldījumi!AD29</f>
        <v>0</v>
      </c>
      <c r="AD8" s="1">
        <f>Kapitālieguldījumi!AE29</f>
        <v>0</v>
      </c>
      <c r="AE8" s="1">
        <f>Kapitālieguldījumi!AF29</f>
        <v>0</v>
      </c>
      <c r="AF8" s="1">
        <f>Kapitālieguldījumi!AG29</f>
        <v>0</v>
      </c>
      <c r="AG8" s="1">
        <f>Kapitālieguldījumi!AH29</f>
        <v>0</v>
      </c>
      <c r="AH8" s="1">
        <f>Kapitālieguldījumi!AI29</f>
        <v>0</v>
      </c>
      <c r="AI8" s="1">
        <f>Kapitālieguldījumi!AJ29</f>
        <v>0</v>
      </c>
      <c r="AJ8" s="1">
        <f>Kapitālieguldījumi!AK29</f>
        <v>0</v>
      </c>
      <c r="AK8" s="1">
        <f>Kapitālieguldījumi!AL29</f>
        <v>0</v>
      </c>
      <c r="AL8" s="1">
        <f>Kapitālieguldījumi!AM29</f>
        <v>0</v>
      </c>
      <c r="AM8" s="1">
        <f>Kapitālieguldījumi!AN29</f>
        <v>0</v>
      </c>
      <c r="AN8" s="1">
        <f>Kapitālieguldījumi!AO29</f>
        <v>0</v>
      </c>
      <c r="AO8" s="4">
        <f t="shared" si="2"/>
        <v>0</v>
      </c>
    </row>
    <row r="9" spans="2:41" ht="43.2" x14ac:dyDescent="0.3">
      <c r="B9" s="5" t="s">
        <v>33</v>
      </c>
      <c r="C9" s="6">
        <f>C4+C5+C6-C7-C8</f>
        <v>2803.52</v>
      </c>
      <c r="D9" s="6">
        <f t="shared" ref="D9:N9" si="3">D4+D5+D6-D7-D8</f>
        <v>-196.48</v>
      </c>
      <c r="E9" s="6">
        <f t="shared" si="3"/>
        <v>-196.48</v>
      </c>
      <c r="F9" s="6">
        <f t="shared" si="3"/>
        <v>-196.48</v>
      </c>
      <c r="G9" s="6">
        <f t="shared" si="3"/>
        <v>-196.48</v>
      </c>
      <c r="H9" s="6">
        <f t="shared" si="3"/>
        <v>-196.48</v>
      </c>
      <c r="I9" s="6">
        <f t="shared" si="3"/>
        <v>-196.48</v>
      </c>
      <c r="J9" s="6">
        <f t="shared" si="3"/>
        <v>-196.48</v>
      </c>
      <c r="K9" s="6">
        <f t="shared" si="3"/>
        <v>-196.48</v>
      </c>
      <c r="L9" s="6">
        <f t="shared" si="3"/>
        <v>-196.48</v>
      </c>
      <c r="M9" s="6">
        <f t="shared" si="3"/>
        <v>-196.48</v>
      </c>
      <c r="N9" s="6">
        <f t="shared" si="3"/>
        <v>-196.48</v>
      </c>
      <c r="O9" s="6">
        <f t="shared" si="0"/>
        <v>642.23999999999978</v>
      </c>
      <c r="P9" s="6">
        <f>P4+P5+P6-P7-P8</f>
        <v>2803.52</v>
      </c>
      <c r="Q9" s="6">
        <f t="shared" ref="Q9:AA9" si="4">Q4+Q5+Q6-Q7-Q8</f>
        <v>-196.48</v>
      </c>
      <c r="R9" s="6">
        <f t="shared" si="4"/>
        <v>-196.48</v>
      </c>
      <c r="S9" s="6">
        <f t="shared" si="4"/>
        <v>-196.48</v>
      </c>
      <c r="T9" s="6">
        <f t="shared" si="4"/>
        <v>-196.48</v>
      </c>
      <c r="U9" s="6">
        <f t="shared" si="4"/>
        <v>-196.48</v>
      </c>
      <c r="V9" s="6">
        <f t="shared" si="4"/>
        <v>-196.48</v>
      </c>
      <c r="W9" s="6">
        <f t="shared" si="4"/>
        <v>-196.48</v>
      </c>
      <c r="X9" s="6">
        <f t="shared" si="4"/>
        <v>-196.48</v>
      </c>
      <c r="Y9" s="6">
        <f t="shared" si="4"/>
        <v>-196.48</v>
      </c>
      <c r="Z9" s="6">
        <f t="shared" si="4"/>
        <v>-196.48</v>
      </c>
      <c r="AA9" s="6">
        <f t="shared" si="4"/>
        <v>-196.48</v>
      </c>
      <c r="AB9" s="6">
        <f t="shared" si="1"/>
        <v>642.23999999999978</v>
      </c>
      <c r="AC9" s="6">
        <f>AC4+AC5+AC6-AC7-AC8</f>
        <v>2803.52</v>
      </c>
      <c r="AD9" s="6">
        <f t="shared" ref="AD9:AN9" si="5">AD4+AD5+AD6-AD7-AD8</f>
        <v>-196.48</v>
      </c>
      <c r="AE9" s="6">
        <f t="shared" si="5"/>
        <v>-196.48</v>
      </c>
      <c r="AF9" s="6">
        <f t="shared" si="5"/>
        <v>-196.48</v>
      </c>
      <c r="AG9" s="6">
        <f t="shared" si="5"/>
        <v>-196.48</v>
      </c>
      <c r="AH9" s="6">
        <f t="shared" si="5"/>
        <v>-196.48</v>
      </c>
      <c r="AI9" s="6">
        <f t="shared" si="5"/>
        <v>-196.48</v>
      </c>
      <c r="AJ9" s="6">
        <f t="shared" si="5"/>
        <v>-196.48</v>
      </c>
      <c r="AK9" s="6">
        <f t="shared" si="5"/>
        <v>-196.48</v>
      </c>
      <c r="AL9" s="6">
        <f t="shared" si="5"/>
        <v>-196.48</v>
      </c>
      <c r="AM9" s="6">
        <f t="shared" si="5"/>
        <v>-196.48</v>
      </c>
      <c r="AN9" s="6">
        <f t="shared" si="5"/>
        <v>-196.48</v>
      </c>
      <c r="AO9" s="6">
        <f t="shared" si="2"/>
        <v>642.23999999999978</v>
      </c>
    </row>
    <row r="12" spans="2:41" x14ac:dyDescent="0.3">
      <c r="B12" s="8"/>
    </row>
    <row r="13" spans="2:41" x14ac:dyDescent="0.3">
      <c r="B13" s="8"/>
    </row>
  </sheetData>
  <mergeCells count="3">
    <mergeCell ref="AC2:AO2"/>
    <mergeCell ref="P2:AB2"/>
    <mergeCell ref="C2:O2"/>
  </mergeCells>
  <phoneticPr fontId="1" type="noConversion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A6A28-731D-4D1F-94D8-0FF674ECF9A2}">
  <dimension ref="B1:AO25"/>
  <sheetViews>
    <sheetView topLeftCell="B1" zoomScaleNormal="100" workbookViewId="0">
      <selection activeCell="AK5" sqref="AK5"/>
    </sheetView>
  </sheetViews>
  <sheetFormatPr defaultRowHeight="14.4" x14ac:dyDescent="0.3"/>
  <cols>
    <col min="2" max="2" width="41.109375" customWidth="1"/>
    <col min="15" max="15" width="9.44140625" bestFit="1" customWidth="1"/>
    <col min="28" max="28" width="9.44140625" bestFit="1" customWidth="1"/>
    <col min="41" max="41" width="9.44140625" bestFit="1" customWidth="1"/>
  </cols>
  <sheetData>
    <row r="1" spans="2:41" x14ac:dyDescent="0.3">
      <c r="B1" s="53" t="s">
        <v>31</v>
      </c>
    </row>
    <row r="2" spans="2:41" x14ac:dyDescent="0.3">
      <c r="B2" s="4"/>
      <c r="C2" s="58">
        <f>'Saimnieciskās darbības rez.'!C2</f>
        <v>2026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>
        <f>'Saimnieciskās darbības rez.'!P2</f>
        <v>2027</v>
      </c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>
        <f>'Saimnieciskās darbības rez.'!AC2</f>
        <v>2028</v>
      </c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</row>
    <row r="3" spans="2:41" x14ac:dyDescent="0.3">
      <c r="B3" s="4"/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28</v>
      </c>
      <c r="P3" s="4" t="s">
        <v>0</v>
      </c>
      <c r="Q3" s="4" t="s">
        <v>1</v>
      </c>
      <c r="R3" s="4" t="s">
        <v>2</v>
      </c>
      <c r="S3" s="4" t="s">
        <v>3</v>
      </c>
      <c r="T3" s="4" t="s">
        <v>4</v>
      </c>
      <c r="U3" s="4" t="s">
        <v>5</v>
      </c>
      <c r="V3" s="4" t="s">
        <v>6</v>
      </c>
      <c r="W3" s="4" t="s">
        <v>7</v>
      </c>
      <c r="X3" s="4" t="s">
        <v>8</v>
      </c>
      <c r="Y3" s="4" t="s">
        <v>9</v>
      </c>
      <c r="Z3" s="4" t="s">
        <v>10</v>
      </c>
      <c r="AA3" s="4" t="s">
        <v>11</v>
      </c>
      <c r="AB3" s="4" t="s">
        <v>28</v>
      </c>
      <c r="AC3" s="4" t="s">
        <v>0</v>
      </c>
      <c r="AD3" s="4" t="s">
        <v>1</v>
      </c>
      <c r="AE3" s="4" t="s">
        <v>2</v>
      </c>
      <c r="AF3" s="4" t="s">
        <v>3</v>
      </c>
      <c r="AG3" s="4" t="s">
        <v>4</v>
      </c>
      <c r="AH3" s="4" t="s">
        <v>5</v>
      </c>
      <c r="AI3" s="4" t="s">
        <v>6</v>
      </c>
      <c r="AJ3" s="4" t="s">
        <v>7</v>
      </c>
      <c r="AK3" s="4" t="s">
        <v>8</v>
      </c>
      <c r="AL3" s="4" t="s">
        <v>9</v>
      </c>
      <c r="AM3" s="4" t="s">
        <v>10</v>
      </c>
      <c r="AN3" s="4" t="s">
        <v>11</v>
      </c>
      <c r="AO3" s="4" t="s">
        <v>28</v>
      </c>
    </row>
    <row r="4" spans="2:41" x14ac:dyDescent="0.3">
      <c r="B4" s="4" t="s">
        <v>143</v>
      </c>
      <c r="C4" s="1">
        <f>Darbinieki!$B$6+Darbinieki!$E$6+Darbinieki!$H$6+Darbinieki!$K$6+Darbinieki!$N$6</f>
        <v>186.48</v>
      </c>
      <c r="D4" s="1">
        <f>Darbinieki!$B$6+Darbinieki!$E$6+Darbinieki!$H$6+Darbinieki!$K$6+Darbinieki!$N$6</f>
        <v>186.48</v>
      </c>
      <c r="E4" s="1">
        <f>Darbinieki!$B$6+Darbinieki!$E$6+Darbinieki!$H$6+Darbinieki!$K$6+Darbinieki!$N$6</f>
        <v>186.48</v>
      </c>
      <c r="F4" s="1">
        <f>Darbinieki!$B$6+Darbinieki!$E$6+Darbinieki!$H$6+Darbinieki!$K$6+Darbinieki!$N$6</f>
        <v>186.48</v>
      </c>
      <c r="G4" s="1">
        <f>Darbinieki!$B$6+Darbinieki!$E$6+Darbinieki!$H$6+Darbinieki!$K$6+Darbinieki!$N$6</f>
        <v>186.48</v>
      </c>
      <c r="H4" s="1">
        <f>Darbinieki!$B$6+Darbinieki!$E$6+Darbinieki!$H$6+Darbinieki!$K$6+Darbinieki!$N$6</f>
        <v>186.48</v>
      </c>
      <c r="I4" s="1">
        <f>Darbinieki!$B$6+Darbinieki!$E$6+Darbinieki!$H$6+Darbinieki!$K$6+Darbinieki!$N$6</f>
        <v>186.48</v>
      </c>
      <c r="J4" s="1">
        <f>Darbinieki!$B$6+Darbinieki!$E$6+Darbinieki!$H$6+Darbinieki!$K$6+Darbinieki!$N$6</f>
        <v>186.48</v>
      </c>
      <c r="K4" s="1">
        <f>Darbinieki!$B$6+Darbinieki!$E$6+Darbinieki!$H$6+Darbinieki!$K$6+Darbinieki!$N$6</f>
        <v>186.48</v>
      </c>
      <c r="L4" s="1">
        <f>Darbinieki!$B$6+Darbinieki!$E$6+Darbinieki!$H$6+Darbinieki!$K$6+Darbinieki!$N$6</f>
        <v>186.48</v>
      </c>
      <c r="M4" s="1">
        <f>Darbinieki!$B$6+Darbinieki!$E$6+Darbinieki!$H$6+Darbinieki!$K$6+Darbinieki!$N$6</f>
        <v>186.48</v>
      </c>
      <c r="N4" s="1">
        <f>Darbinieki!$B$6+Darbinieki!$E$6+Darbinieki!$H$6+Darbinieki!$K$6+Darbinieki!$N$6</f>
        <v>186.48</v>
      </c>
      <c r="O4" s="4">
        <f>SUM(C4:N4)</f>
        <v>2237.7599999999998</v>
      </c>
      <c r="P4" s="1">
        <f>Darbinieki!$B$6+Darbinieki!$E$6+Darbinieki!$H$6+Darbinieki!$K$6+Darbinieki!$N$6</f>
        <v>186.48</v>
      </c>
      <c r="Q4" s="1">
        <f>Darbinieki!$B$6+Darbinieki!$E$6+Darbinieki!$H$6+Darbinieki!$K$6+Darbinieki!$N$6</f>
        <v>186.48</v>
      </c>
      <c r="R4" s="1">
        <f>Darbinieki!$B$6+Darbinieki!$E$6+Darbinieki!$H$6+Darbinieki!$K$6+Darbinieki!$N$6</f>
        <v>186.48</v>
      </c>
      <c r="S4" s="1">
        <f>Darbinieki!$B$6+Darbinieki!$E$6+Darbinieki!$H$6+Darbinieki!$K$6+Darbinieki!$N$6</f>
        <v>186.48</v>
      </c>
      <c r="T4" s="1">
        <f>Darbinieki!$B$6+Darbinieki!$E$6+Darbinieki!$H$6+Darbinieki!$K$6+Darbinieki!$N$6</f>
        <v>186.48</v>
      </c>
      <c r="U4" s="1">
        <f>Darbinieki!$B$6+Darbinieki!$E$6+Darbinieki!$H$6+Darbinieki!$K$6+Darbinieki!$N$6</f>
        <v>186.48</v>
      </c>
      <c r="V4" s="1">
        <f>Darbinieki!$B$6+Darbinieki!$E$6+Darbinieki!$H$6+Darbinieki!$K$6+Darbinieki!$N$6</f>
        <v>186.48</v>
      </c>
      <c r="W4" s="1">
        <f>Darbinieki!$B$6+Darbinieki!$E$6+Darbinieki!$H$6+Darbinieki!$K$6+Darbinieki!$N$6</f>
        <v>186.48</v>
      </c>
      <c r="X4" s="1">
        <f>Darbinieki!$B$6+Darbinieki!$E$6+Darbinieki!$H$6+Darbinieki!$K$6+Darbinieki!$N$6</f>
        <v>186.48</v>
      </c>
      <c r="Y4" s="1">
        <f>Darbinieki!$B$6+Darbinieki!$E$6+Darbinieki!$H$6+Darbinieki!$K$6+Darbinieki!$N$6</f>
        <v>186.48</v>
      </c>
      <c r="Z4" s="1">
        <f>Darbinieki!$B$6+Darbinieki!$E$6+Darbinieki!$H$6+Darbinieki!$K$6+Darbinieki!$N$6</f>
        <v>186.48</v>
      </c>
      <c r="AA4" s="1">
        <f>Darbinieki!$B$6+Darbinieki!$E$6+Darbinieki!$H$6+Darbinieki!$K$6+Darbinieki!$N$6</f>
        <v>186.48</v>
      </c>
      <c r="AB4" s="4">
        <f>SUM(P4:AA4)</f>
        <v>2237.7599999999998</v>
      </c>
      <c r="AC4" s="1">
        <f>Darbinieki!$B$6+Darbinieki!$E$6+Darbinieki!$H$6+Darbinieki!$K$6+Darbinieki!$N$6</f>
        <v>186.48</v>
      </c>
      <c r="AD4" s="1">
        <f>Darbinieki!$B$6+Darbinieki!$E$6+Darbinieki!$H$6+Darbinieki!$K$6+Darbinieki!$N$6</f>
        <v>186.48</v>
      </c>
      <c r="AE4" s="1">
        <f>Darbinieki!$B$6+Darbinieki!$E$6+Darbinieki!$H$6+Darbinieki!$K$6+Darbinieki!$N$6</f>
        <v>186.48</v>
      </c>
      <c r="AF4" s="1">
        <f>Darbinieki!$B$6+Darbinieki!$E$6+Darbinieki!$H$6+Darbinieki!$K$6+Darbinieki!$N$6</f>
        <v>186.48</v>
      </c>
      <c r="AG4" s="1">
        <f>Darbinieki!$B$6+Darbinieki!$E$6+Darbinieki!$H$6+Darbinieki!$K$6+Darbinieki!$N$6</f>
        <v>186.48</v>
      </c>
      <c r="AH4" s="1">
        <f>Darbinieki!$B$6+Darbinieki!$E$6+Darbinieki!$H$6+Darbinieki!$K$6+Darbinieki!$N$6</f>
        <v>186.48</v>
      </c>
      <c r="AI4" s="1">
        <f>Darbinieki!$B$6+Darbinieki!$E$6+Darbinieki!$H$6+Darbinieki!$K$6+Darbinieki!$N$6</f>
        <v>186.48</v>
      </c>
      <c r="AJ4" s="1">
        <f>Darbinieki!$B$6+Darbinieki!$E$6+Darbinieki!$H$6+Darbinieki!$K$6+Darbinieki!$N$6</f>
        <v>186.48</v>
      </c>
      <c r="AK4" s="1">
        <f>Darbinieki!$B$6+Darbinieki!$E$6+Darbinieki!$H$6+Darbinieki!$K$6+Darbinieki!$N$6</f>
        <v>186.48</v>
      </c>
      <c r="AL4" s="1">
        <f>Darbinieki!$B$6+Darbinieki!$E$6+Darbinieki!$H$6+Darbinieki!$K$6+Darbinieki!$N$6</f>
        <v>186.48</v>
      </c>
      <c r="AM4" s="1">
        <f>Darbinieki!$B$6+Darbinieki!$E$6+Darbinieki!$H$6+Darbinieki!$K$6+Darbinieki!$N$6</f>
        <v>186.48</v>
      </c>
      <c r="AN4" s="1">
        <f>Darbinieki!$B$6+Darbinieki!$E$6+Darbinieki!$H$6+Darbinieki!$K$6+Darbinieki!$N$6</f>
        <v>186.48</v>
      </c>
      <c r="AO4" s="4">
        <f>SUM(AC4:AN4)</f>
        <v>2237.7599999999998</v>
      </c>
    </row>
    <row r="5" spans="2:41" x14ac:dyDescent="0.3">
      <c r="B5" s="4" t="s">
        <v>144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4">
        <f t="shared" ref="O5:O10" si="0">SUM(C5:N5)</f>
        <v>0</v>
      </c>
      <c r="P5" s="1"/>
      <c r="Q5" s="1"/>
      <c r="R5" s="1"/>
      <c r="S5" s="1"/>
      <c r="T5" s="1">
        <f t="shared" ref="R5:AA5" si="1">S5</f>
        <v>0</v>
      </c>
      <c r="U5" s="1">
        <f t="shared" si="1"/>
        <v>0</v>
      </c>
      <c r="V5" s="1">
        <f t="shared" si="1"/>
        <v>0</v>
      </c>
      <c r="W5" s="1">
        <f t="shared" si="1"/>
        <v>0</v>
      </c>
      <c r="X5" s="1">
        <f t="shared" si="1"/>
        <v>0</v>
      </c>
      <c r="Y5" s="1">
        <f t="shared" si="1"/>
        <v>0</v>
      </c>
      <c r="Z5" s="1">
        <f t="shared" si="1"/>
        <v>0</v>
      </c>
      <c r="AA5" s="1">
        <f t="shared" si="1"/>
        <v>0</v>
      </c>
      <c r="AB5" s="4">
        <f t="shared" ref="AB5:AB10" si="2">SUM(P5:AA5)</f>
        <v>0</v>
      </c>
      <c r="AC5" s="1"/>
      <c r="AD5" s="1"/>
      <c r="AE5" s="1"/>
      <c r="AF5" s="1"/>
      <c r="AG5" s="1"/>
      <c r="AH5" s="1"/>
      <c r="AI5" s="1"/>
      <c r="AJ5" s="1">
        <f t="shared" ref="AE5:AN5" si="3">AI5</f>
        <v>0</v>
      </c>
      <c r="AK5" s="1">
        <f t="shared" si="3"/>
        <v>0</v>
      </c>
      <c r="AL5" s="1">
        <f t="shared" si="3"/>
        <v>0</v>
      </c>
      <c r="AM5" s="1">
        <f t="shared" si="3"/>
        <v>0</v>
      </c>
      <c r="AN5" s="1">
        <f t="shared" si="3"/>
        <v>0</v>
      </c>
      <c r="AO5" s="4">
        <f t="shared" ref="AO5:AO8" si="4">SUM(AC5:AN5)</f>
        <v>0</v>
      </c>
    </row>
    <row r="6" spans="2:41" x14ac:dyDescent="0.3">
      <c r="B6" s="4" t="s">
        <v>20</v>
      </c>
      <c r="C6" s="1">
        <f>10</f>
        <v>10</v>
      </c>
      <c r="D6" s="1">
        <f>10</f>
        <v>10</v>
      </c>
      <c r="E6" s="1">
        <f>10</f>
        <v>10</v>
      </c>
      <c r="F6" s="1">
        <f>10</f>
        <v>10</v>
      </c>
      <c r="G6" s="1">
        <f>10</f>
        <v>10</v>
      </c>
      <c r="H6" s="1">
        <f>10</f>
        <v>10</v>
      </c>
      <c r="I6" s="1">
        <f>10</f>
        <v>10</v>
      </c>
      <c r="J6" s="1">
        <f>10</f>
        <v>10</v>
      </c>
      <c r="K6" s="1">
        <f>10</f>
        <v>10</v>
      </c>
      <c r="L6" s="1">
        <f>10</f>
        <v>10</v>
      </c>
      <c r="M6" s="1">
        <f>10</f>
        <v>10</v>
      </c>
      <c r="N6" s="1">
        <f>10</f>
        <v>10</v>
      </c>
      <c r="O6" s="4">
        <f t="shared" si="0"/>
        <v>120</v>
      </c>
      <c r="P6" s="1">
        <f>10</f>
        <v>10</v>
      </c>
      <c r="Q6" s="1">
        <f>10</f>
        <v>10</v>
      </c>
      <c r="R6" s="1">
        <f>10</f>
        <v>10</v>
      </c>
      <c r="S6" s="1">
        <f>10</f>
        <v>10</v>
      </c>
      <c r="T6" s="1">
        <f>10</f>
        <v>10</v>
      </c>
      <c r="U6" s="1">
        <f>10</f>
        <v>10</v>
      </c>
      <c r="V6" s="1">
        <f>10</f>
        <v>10</v>
      </c>
      <c r="W6" s="1">
        <f>10</f>
        <v>10</v>
      </c>
      <c r="X6" s="1">
        <f>10</f>
        <v>10</v>
      </c>
      <c r="Y6" s="1">
        <f>10</f>
        <v>10</v>
      </c>
      <c r="Z6" s="1">
        <f>10</f>
        <v>10</v>
      </c>
      <c r="AA6" s="1">
        <f>10</f>
        <v>10</v>
      </c>
      <c r="AB6" s="4">
        <f t="shared" si="2"/>
        <v>120</v>
      </c>
      <c r="AC6" s="1">
        <f>10</f>
        <v>10</v>
      </c>
      <c r="AD6" s="1">
        <f>10</f>
        <v>10</v>
      </c>
      <c r="AE6" s="1">
        <f>10</f>
        <v>10</v>
      </c>
      <c r="AF6" s="1">
        <f>10</f>
        <v>10</v>
      </c>
      <c r="AG6" s="1">
        <f>10</f>
        <v>10</v>
      </c>
      <c r="AH6" s="1">
        <f>10</f>
        <v>10</v>
      </c>
      <c r="AI6" s="1">
        <f>10</f>
        <v>10</v>
      </c>
      <c r="AJ6" s="1">
        <f>10</f>
        <v>10</v>
      </c>
      <c r="AK6" s="1">
        <f>10</f>
        <v>10</v>
      </c>
      <c r="AL6" s="1">
        <f>10</f>
        <v>10</v>
      </c>
      <c r="AM6" s="1">
        <f>10</f>
        <v>10</v>
      </c>
      <c r="AN6" s="1">
        <f>10</f>
        <v>10</v>
      </c>
      <c r="AO6" s="4">
        <f t="shared" si="4"/>
        <v>120</v>
      </c>
    </row>
    <row r="7" spans="2:41" x14ac:dyDescent="0.3"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4">
        <f t="shared" si="0"/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4">
        <f t="shared" si="2"/>
        <v>0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4">
        <f t="shared" si="4"/>
        <v>0</v>
      </c>
    </row>
    <row r="8" spans="2:41" x14ac:dyDescent="0.3">
      <c r="B8" s="4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4">
        <f t="shared" si="0"/>
        <v>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4">
        <f t="shared" si="2"/>
        <v>0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4">
        <f t="shared" si="4"/>
        <v>0</v>
      </c>
    </row>
    <row r="9" spans="2:41" x14ac:dyDescent="0.3">
      <c r="B9" s="4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4">
        <f t="shared" si="0"/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4">
        <f t="shared" si="2"/>
        <v>0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4"/>
    </row>
    <row r="10" spans="2:41" x14ac:dyDescent="0.3">
      <c r="B10" s="51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4">
        <f t="shared" si="0"/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4">
        <f t="shared" si="2"/>
        <v>0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4"/>
    </row>
    <row r="11" spans="2:41" x14ac:dyDescent="0.3">
      <c r="B11" s="4" t="s">
        <v>34</v>
      </c>
      <c r="C11" s="4">
        <f>SUM(C4:C10)</f>
        <v>196.48</v>
      </c>
      <c r="D11" s="4">
        <f t="shared" ref="D11:N11" si="5">SUM(D4:D10)</f>
        <v>196.48</v>
      </c>
      <c r="E11" s="4">
        <f t="shared" si="5"/>
        <v>196.48</v>
      </c>
      <c r="F11" s="4">
        <f t="shared" si="5"/>
        <v>196.48</v>
      </c>
      <c r="G11" s="4">
        <f t="shared" si="5"/>
        <v>196.48</v>
      </c>
      <c r="H11" s="4">
        <f t="shared" si="5"/>
        <v>196.48</v>
      </c>
      <c r="I11" s="4">
        <f t="shared" si="5"/>
        <v>196.48</v>
      </c>
      <c r="J11" s="4">
        <f t="shared" si="5"/>
        <v>196.48</v>
      </c>
      <c r="K11" s="4">
        <f t="shared" si="5"/>
        <v>196.48</v>
      </c>
      <c r="L11" s="4">
        <f t="shared" si="5"/>
        <v>196.48</v>
      </c>
      <c r="M11" s="4">
        <f t="shared" si="5"/>
        <v>196.48</v>
      </c>
      <c r="N11" s="4">
        <f t="shared" si="5"/>
        <v>196.48</v>
      </c>
      <c r="O11" s="4">
        <f>SUM(C11:N11)</f>
        <v>2357.7599999999998</v>
      </c>
      <c r="P11" s="4">
        <f>SUM(P4:P10)</f>
        <v>196.48</v>
      </c>
      <c r="Q11" s="4">
        <f t="shared" ref="Q11" si="6">SUM(Q4:Q10)</f>
        <v>196.48</v>
      </c>
      <c r="R11" s="4">
        <f t="shared" ref="R11" si="7">SUM(R4:R10)</f>
        <v>196.48</v>
      </c>
      <c r="S11" s="4">
        <f t="shared" ref="S11" si="8">SUM(S4:S10)</f>
        <v>196.48</v>
      </c>
      <c r="T11" s="4">
        <f t="shared" ref="T11" si="9">SUM(T4:T10)</f>
        <v>196.48</v>
      </c>
      <c r="U11" s="4">
        <f t="shared" ref="U11" si="10">SUM(U4:U10)</f>
        <v>196.48</v>
      </c>
      <c r="V11" s="4">
        <f t="shared" ref="V11" si="11">SUM(V4:V10)</f>
        <v>196.48</v>
      </c>
      <c r="W11" s="4">
        <f t="shared" ref="W11" si="12">SUM(W4:W10)</f>
        <v>196.48</v>
      </c>
      <c r="X11" s="4">
        <f t="shared" ref="X11" si="13">SUM(X4:X10)</f>
        <v>196.48</v>
      </c>
      <c r="Y11" s="4">
        <f t="shared" ref="Y11" si="14">SUM(Y4:Y10)</f>
        <v>196.48</v>
      </c>
      <c r="Z11" s="4">
        <f t="shared" ref="Z11" si="15">SUM(Z4:Z10)</f>
        <v>196.48</v>
      </c>
      <c r="AA11" s="4">
        <f t="shared" ref="AA11" si="16">SUM(AA4:AA10)</f>
        <v>196.48</v>
      </c>
      <c r="AB11" s="4">
        <f>SUM(P11:AA11)</f>
        <v>2357.7599999999998</v>
      </c>
      <c r="AC11" s="4">
        <f>SUM(AC4:AC10)</f>
        <v>196.48</v>
      </c>
      <c r="AD11" s="4">
        <f t="shared" ref="AD11" si="17">SUM(AD4:AD10)</f>
        <v>196.48</v>
      </c>
      <c r="AE11" s="4">
        <f t="shared" ref="AE11" si="18">SUM(AE4:AE10)</f>
        <v>196.48</v>
      </c>
      <c r="AF11" s="4">
        <f t="shared" ref="AF11" si="19">SUM(AF4:AF10)</f>
        <v>196.48</v>
      </c>
      <c r="AG11" s="4">
        <f t="shared" ref="AG11" si="20">SUM(AG4:AG10)</f>
        <v>196.48</v>
      </c>
      <c r="AH11" s="4">
        <f t="shared" ref="AH11" si="21">SUM(AH4:AH10)</f>
        <v>196.48</v>
      </c>
      <c r="AI11" s="4">
        <f t="shared" ref="AI11" si="22">SUM(AI4:AI10)</f>
        <v>196.48</v>
      </c>
      <c r="AJ11" s="4">
        <f t="shared" ref="AJ11" si="23">SUM(AJ4:AJ10)</f>
        <v>196.48</v>
      </c>
      <c r="AK11" s="4">
        <f t="shared" ref="AK11" si="24">SUM(AK4:AK10)</f>
        <v>196.48</v>
      </c>
      <c r="AL11" s="4">
        <f t="shared" ref="AL11" si="25">SUM(AL4:AL10)</f>
        <v>196.48</v>
      </c>
      <c r="AM11" s="4">
        <f t="shared" ref="AM11" si="26">SUM(AM4:AM10)</f>
        <v>196.48</v>
      </c>
      <c r="AN11" s="4">
        <f t="shared" ref="AN11" si="27">SUM(AN4:AN10)</f>
        <v>196.48</v>
      </c>
      <c r="AO11" s="4">
        <f>SUM(AC11:AN11)</f>
        <v>2357.7599999999998</v>
      </c>
    </row>
    <row r="15" spans="2:41" x14ac:dyDescent="0.3">
      <c r="B15" s="8"/>
    </row>
    <row r="17" spans="7:7" x14ac:dyDescent="0.3">
      <c r="G17" s="2"/>
    </row>
    <row r="18" spans="7:7" x14ac:dyDescent="0.3">
      <c r="G18" s="2"/>
    </row>
    <row r="19" spans="7:7" x14ac:dyDescent="0.3">
      <c r="G19" s="2"/>
    </row>
    <row r="20" spans="7:7" x14ac:dyDescent="0.3">
      <c r="G20" s="2"/>
    </row>
    <row r="21" spans="7:7" x14ac:dyDescent="0.3">
      <c r="G21" s="2"/>
    </row>
    <row r="22" spans="7:7" x14ac:dyDescent="0.3">
      <c r="G22" s="2"/>
    </row>
    <row r="23" spans="7:7" x14ac:dyDescent="0.3">
      <c r="G23" s="2"/>
    </row>
    <row r="24" spans="7:7" x14ac:dyDescent="0.3">
      <c r="G24" s="3"/>
    </row>
    <row r="25" spans="7:7" x14ac:dyDescent="0.3">
      <c r="G25" s="3"/>
    </row>
  </sheetData>
  <mergeCells count="3">
    <mergeCell ref="C2:O2"/>
    <mergeCell ref="P2:AB2"/>
    <mergeCell ref="AC2:AO2"/>
  </mergeCell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C8D65-D083-4076-84E7-1118B69F7450}">
  <dimension ref="A1:AM33"/>
  <sheetViews>
    <sheetView topLeftCell="A13" zoomScaleNormal="100" workbookViewId="0">
      <selection activeCell="A32" sqref="A32"/>
    </sheetView>
  </sheetViews>
  <sheetFormatPr defaultRowHeight="14.4" x14ac:dyDescent="0.3"/>
  <cols>
    <col min="1" max="1" width="22.6640625" bestFit="1" customWidth="1"/>
    <col min="2" max="2" width="21.6640625" customWidth="1"/>
    <col min="3" max="3" width="27.88671875" bestFit="1" customWidth="1"/>
  </cols>
  <sheetData>
    <row r="1" spans="1:39" x14ac:dyDescent="0.3">
      <c r="A1" s="53" t="s">
        <v>130</v>
      </c>
    </row>
    <row r="2" spans="1:39" x14ac:dyDescent="0.3">
      <c r="A2" s="1" t="s">
        <v>35</v>
      </c>
      <c r="B2" s="1">
        <v>20</v>
      </c>
      <c r="C2" s="1" t="s">
        <v>36</v>
      </c>
    </row>
    <row r="3" spans="1:39" x14ac:dyDescent="0.3">
      <c r="A3" s="1" t="s">
        <v>37</v>
      </c>
      <c r="B3">
        <v>10</v>
      </c>
      <c r="C3" s="1" t="s">
        <v>36</v>
      </c>
    </row>
    <row r="4" spans="1:39" x14ac:dyDescent="0.3">
      <c r="A4" s="1" t="s">
        <v>38</v>
      </c>
      <c r="B4">
        <v>5</v>
      </c>
      <c r="C4" s="1" t="s">
        <v>36</v>
      </c>
    </row>
    <row r="5" spans="1:39" x14ac:dyDescent="0.3">
      <c r="A5" s="1" t="s">
        <v>39</v>
      </c>
      <c r="B5">
        <v>15</v>
      </c>
      <c r="C5" s="1" t="s">
        <v>36</v>
      </c>
    </row>
    <row r="6" spans="1:39" x14ac:dyDescent="0.3">
      <c r="C6" s="1"/>
      <c r="D6" s="59">
        <f>'Saimnieciskās darbības rez.'!C2</f>
        <v>2026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59">
        <f>'Saimnieciskās darbības rez.'!P2</f>
        <v>2027</v>
      </c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59">
        <f>'Saimnieciskās darbības rez.'!AC2</f>
        <v>2028</v>
      </c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</row>
    <row r="7" spans="1:39" x14ac:dyDescent="0.3">
      <c r="C7" s="1"/>
      <c r="D7" s="4" t="s">
        <v>0</v>
      </c>
      <c r="E7" s="4" t="s">
        <v>1</v>
      </c>
      <c r="F7" s="4" t="s">
        <v>2</v>
      </c>
      <c r="G7" s="4" t="s">
        <v>3</v>
      </c>
      <c r="H7" s="4" t="s">
        <v>4</v>
      </c>
      <c r="I7" s="4" t="s">
        <v>5</v>
      </c>
      <c r="J7" s="4" t="s">
        <v>6</v>
      </c>
      <c r="K7" s="4" t="s">
        <v>7</v>
      </c>
      <c r="L7" s="4" t="s">
        <v>8</v>
      </c>
      <c r="M7" s="4" t="s">
        <v>9</v>
      </c>
      <c r="N7" s="4" t="s">
        <v>10</v>
      </c>
      <c r="O7" s="4" t="s">
        <v>11</v>
      </c>
      <c r="P7" s="4" t="s">
        <v>0</v>
      </c>
      <c r="Q7" s="4" t="s">
        <v>1</v>
      </c>
      <c r="R7" s="4" t="s">
        <v>2</v>
      </c>
      <c r="S7" s="4" t="s">
        <v>3</v>
      </c>
      <c r="T7" s="4" t="s">
        <v>4</v>
      </c>
      <c r="U7" s="4" t="s">
        <v>5</v>
      </c>
      <c r="V7" s="4" t="s">
        <v>6</v>
      </c>
      <c r="W7" s="4" t="s">
        <v>7</v>
      </c>
      <c r="X7" s="4" t="s">
        <v>8</v>
      </c>
      <c r="Y7" s="4" t="s">
        <v>9</v>
      </c>
      <c r="Z7" s="4" t="s">
        <v>10</v>
      </c>
      <c r="AA7" s="4" t="s">
        <v>11</v>
      </c>
      <c r="AB7" s="4" t="s">
        <v>0</v>
      </c>
      <c r="AC7" s="4" t="s">
        <v>1</v>
      </c>
      <c r="AD7" s="4" t="s">
        <v>2</v>
      </c>
      <c r="AE7" s="4" t="s">
        <v>3</v>
      </c>
      <c r="AF7" s="4" t="s">
        <v>4</v>
      </c>
      <c r="AG7" s="4" t="s">
        <v>5</v>
      </c>
      <c r="AH7" s="4" t="s">
        <v>6</v>
      </c>
      <c r="AI7" s="4" t="s">
        <v>7</v>
      </c>
      <c r="AJ7" s="4" t="s">
        <v>8</v>
      </c>
      <c r="AK7" s="4" t="s">
        <v>9</v>
      </c>
      <c r="AL7" s="4" t="s">
        <v>10</v>
      </c>
      <c r="AM7" s="4" t="s">
        <v>11</v>
      </c>
    </row>
    <row r="8" spans="1:39" x14ac:dyDescent="0.3">
      <c r="B8" s="9"/>
      <c r="C8" s="1" t="s">
        <v>40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3">
      <c r="B9" s="9"/>
      <c r="C9" s="1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3">
      <c r="B10" s="9"/>
      <c r="C10" s="1" t="s">
        <v>40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3">
      <c r="B11" s="9"/>
      <c r="C11" s="1" t="s">
        <v>40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3">
      <c r="B12" s="9"/>
      <c r="C12" s="1" t="s">
        <v>41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3">
      <c r="B13" s="9"/>
      <c r="C13" s="1" t="s">
        <v>41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3">
      <c r="B14" s="9"/>
      <c r="C14" s="1" t="s">
        <v>41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3">
      <c r="B15" s="9"/>
      <c r="C15" s="1" t="s">
        <v>41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3">
      <c r="A16">
        <f>0.8*12</f>
        <v>9.6000000000000014</v>
      </c>
      <c r="B16" s="9"/>
      <c r="C16" s="1" t="s">
        <v>42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3">
      <c r="B17" s="9"/>
      <c r="C17" s="1" t="s">
        <v>42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3">
      <c r="B18" s="9"/>
      <c r="C18" s="1" t="s">
        <v>42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3">
      <c r="B19" s="9"/>
      <c r="C19" s="1" t="s">
        <v>42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3">
      <c r="B20" s="9"/>
      <c r="C20" s="1" t="s">
        <v>43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3">
      <c r="B21" s="9"/>
      <c r="C21" s="1" t="s">
        <v>43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3">
      <c r="B22" s="9"/>
      <c r="C22" s="1" t="s">
        <v>43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3">
      <c r="B23" s="9"/>
      <c r="C23" s="1" t="s">
        <v>43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4.2" customHeight="1" x14ac:dyDescent="0.3"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3">
      <c r="C25" s="1" t="s">
        <v>44</v>
      </c>
      <c r="D25" s="1">
        <f>ROUND(SUM($D8:D11)/($B$2*12),2)</f>
        <v>0</v>
      </c>
      <c r="E25" s="1">
        <f>ROUND(SUM($D8:E11)/($B$2*12),2)</f>
        <v>0</v>
      </c>
      <c r="F25" s="1">
        <f>IF(COUNT($D25:E25)&gt;($B2*12-1),0,ROUND(SUM($D8:F11)/($B2*12),2))</f>
        <v>0</v>
      </c>
      <c r="G25" s="1">
        <f>IF(COUNT($D25:F25)&gt;($B2*12-1),0,ROUND(SUM($D8:G11)/($B2*12),2))</f>
        <v>0</v>
      </c>
      <c r="H25" s="1">
        <f>IF(COUNT($D25:G25)&gt;($B2*12-1),0,ROUND(SUM($D8:H11)/($B2*12),2))</f>
        <v>0</v>
      </c>
      <c r="I25" s="1">
        <f>IF(COUNT($D25:H25)&gt;($B2*12-1),0,ROUND(SUM($D8:I11)/($B2*12),2))</f>
        <v>0</v>
      </c>
      <c r="J25" s="1">
        <f>IF(COUNT($D25:I25)&gt;($B2*12-1),0,ROUND(SUM($D8:J11)/($B2*12),2))</f>
        <v>0</v>
      </c>
      <c r="K25" s="1">
        <f>IF(COUNT($D25:J25)&gt;($B2*12-1),0,ROUND(SUM($D8:K11)/($B2*12),2))</f>
        <v>0</v>
      </c>
      <c r="L25" s="1">
        <f>IF(COUNT($D25:K25)&gt;($B2*12-1),0,ROUND(SUM($D8:L11)/($B2*12),2))</f>
        <v>0</v>
      </c>
      <c r="M25" s="1">
        <f>IF(COUNT($D25:L25)&gt;($B2*12-1),0,ROUND(SUM($D8:M11)/($B2*12),2))</f>
        <v>0</v>
      </c>
      <c r="N25" s="1">
        <f>IF(COUNT($D25:M25)&gt;($B2*12-1),0,ROUND(SUM($D8:N11)/($B2*12),2))</f>
        <v>0</v>
      </c>
      <c r="O25" s="1">
        <f>IF(COUNT($D25:N25)&gt;($B2*12-1),0,ROUND(SUM($D8:O11)/($B2*12),2))</f>
        <v>0</v>
      </c>
      <c r="P25" s="1">
        <f>IF(COUNT($D25:O25)&gt;($B2*12-1),0,ROUND(SUM($D8:P11)/($B2*12),2))</f>
        <v>0</v>
      </c>
      <c r="Q25" s="1">
        <f>IF(COUNT($D25:P25)&gt;($B2*12-1),0,ROUND(SUM($D8:Q11)/($B2*12),2))</f>
        <v>0</v>
      </c>
      <c r="R25" s="1">
        <f>IF(COUNT($D25:Q25)&gt;($B2*12-1),0,ROUND(SUM($D8:R11)/($B2*12),2))</f>
        <v>0</v>
      </c>
      <c r="S25" s="1">
        <f>IF(COUNT($D25:R25)&gt;($B2*12-1),0,ROUND(SUM($D8:S11)/($B2*12),2))</f>
        <v>0</v>
      </c>
      <c r="T25" s="1">
        <f>IF(COUNT($D25:S25)&gt;($B2*12-1),0,ROUND(SUM($D8:T11)/($B2*12),2))</f>
        <v>0</v>
      </c>
      <c r="U25" s="1">
        <f>IF(COUNT($D25:T25)&gt;($B2*12-1),0,ROUND(SUM($D8:U11)/($B2*12),2))</f>
        <v>0</v>
      </c>
      <c r="V25" s="1">
        <f>IF(COUNT($D25:U25)&gt;($B2*12-1),0,ROUND(SUM($D8:V11)/($B2*12),2))</f>
        <v>0</v>
      </c>
      <c r="W25" s="1">
        <f>IF(COUNT($D25:V25)&gt;($B2*12-1),0,ROUND(SUM($D8:W11)/($B2*12),2))</f>
        <v>0</v>
      </c>
      <c r="X25" s="1">
        <f>IF(COUNT($D25:W25)&gt;($B2*12-1),0,ROUND(SUM($D8:X11)/($B2*12),2))</f>
        <v>0</v>
      </c>
      <c r="Y25" s="1">
        <f>IF(COUNT($D25:X25)&gt;($B2*12-1),0,ROUND(SUM($D8:Y11)/($B2*12),2))</f>
        <v>0</v>
      </c>
      <c r="Z25" s="1">
        <f>IF(COUNT($D25:Y25)&gt;($B2*12-1),0,ROUND(SUM($D8:Z11)/($B2*12),2))</f>
        <v>0</v>
      </c>
      <c r="AA25" s="1">
        <f>IF(COUNT($D25:Z25)&gt;($B2*12-1),0,ROUND(SUM($D8:AA11)/($B2*12),2))</f>
        <v>0</v>
      </c>
      <c r="AB25" s="1">
        <f>IF(COUNT($D25:AA25)&gt;($B2*12-1),0,ROUND(SUM($D8:AB11)/($B2*12),2))</f>
        <v>0</v>
      </c>
      <c r="AC25" s="1">
        <f>IF(COUNT($D25:AB25)&gt;($B2*12-1),0,ROUND(SUM($D8:AC11)/($B2*12),2))</f>
        <v>0</v>
      </c>
      <c r="AD25" s="1">
        <f>IF(COUNT($D25:AC25)&gt;($B2*12-1),0,ROUND(SUM($D8:AD11)/($B2*12),2))</f>
        <v>0</v>
      </c>
      <c r="AE25" s="1">
        <f>IF(COUNT($D25:AD25)&gt;($B2*12-1),0,ROUND(SUM($D8:AE11)/($B2*12),2))</f>
        <v>0</v>
      </c>
      <c r="AF25" s="1">
        <f>IF(COUNT($D25:AE25)&gt;($B2*12-1),0,ROUND(SUM($D8:AF11)/($B2*12),2))</f>
        <v>0</v>
      </c>
      <c r="AG25" s="1">
        <f>IF(COUNT($D25:AF25)&gt;($B2*12-1),0,ROUND(SUM($D8:AG11)/($B2*12),2))</f>
        <v>0</v>
      </c>
      <c r="AH25" s="1">
        <f>IF(COUNT($D25:AG25)&gt;($B2*12-1),0,ROUND(SUM($D8:AH11)/($B2*12),2))</f>
        <v>0</v>
      </c>
      <c r="AI25" s="1">
        <f>IF(COUNT($D25:AH25)&gt;($B2*12-1),0,ROUND(SUM($D8:AI11)/($B2*12),2))</f>
        <v>0</v>
      </c>
      <c r="AJ25" s="1">
        <f>IF(COUNT($D25:AI25)&gt;($B2*12-1),0,ROUND(SUM($D8:AJ11)/($B2*12),2))</f>
        <v>0</v>
      </c>
      <c r="AK25" s="1">
        <f>IF(COUNT($D25:AJ25)&gt;($B2*12-1),0,ROUND(SUM($D8:AK11)/($B2*12),2))</f>
        <v>0</v>
      </c>
      <c r="AL25" s="1">
        <f>IF(COUNT($D25:AK25)&gt;($B2*12-1),0,ROUND(SUM($D8:AL11)/($B2*12),2))</f>
        <v>0</v>
      </c>
      <c r="AM25" s="1">
        <f>IF(COUNT($D25:AL25)&gt;($B2*12-1),0,ROUND(SUM($D8:AM11)/($B2*12),2))</f>
        <v>0</v>
      </c>
    </row>
    <row r="26" spans="1:39" x14ac:dyDescent="0.3">
      <c r="C26" s="1" t="s">
        <v>45</v>
      </c>
      <c r="D26" s="1">
        <f>ROUND(SUM($D12:D15)/($B$3*12),2)</f>
        <v>0</v>
      </c>
      <c r="E26" s="1">
        <f>ROUND(SUM($D12:E15)/($B$3*12),2)</f>
        <v>0</v>
      </c>
      <c r="F26" s="1">
        <f>IF(COUNT($D26:E26)&gt;($B3*12-1),0,ROUND(SUM($D12:F15)/($B3*12),2))</f>
        <v>0</v>
      </c>
      <c r="G26" s="1">
        <f>IF(COUNT($D26:F26)&gt;($B3*12-1),0,ROUND(SUM($D12:G15)/($B3*12),2))</f>
        <v>0</v>
      </c>
      <c r="H26" s="1">
        <f>IF(COUNT($D26:G26)&gt;($B3*12-1),0,ROUND(SUM($D12:H15)/($B3*12),2))</f>
        <v>0</v>
      </c>
      <c r="I26" s="1">
        <f>IF(COUNT($D26:H26)&gt;($B3*12-1),0,ROUND(SUM($D12:I15)/($B3*12),2))</f>
        <v>0</v>
      </c>
      <c r="J26" s="1">
        <f>IF(COUNT($D26:I26)&gt;($B3*12-1),0,ROUND(SUM($D12:J15)/($B3*12),2))</f>
        <v>0</v>
      </c>
      <c r="K26" s="1">
        <f>IF(COUNT($D26:J26)&gt;($B3*12-1),0,ROUND(SUM($D12:K15)/($B3*12),2))</f>
        <v>0</v>
      </c>
      <c r="L26" s="1">
        <f>IF(COUNT($D26:K26)&gt;($B3*12-1),0,ROUND(SUM($D12:L15)/($B3*12),2))</f>
        <v>0</v>
      </c>
      <c r="M26" s="1">
        <f>IF(COUNT($D26:L26)&gt;($B3*12-1),0,ROUND(SUM($D12:M15)/($B3*12),2))</f>
        <v>0</v>
      </c>
      <c r="N26" s="1">
        <f>IF(COUNT($D26:M26)&gt;($B3*12-1),0,ROUND(SUM($D12:N15)/($B3*12),2))</f>
        <v>0</v>
      </c>
      <c r="O26" s="1">
        <f>IF(COUNT($D26:N26)&gt;($B3*12-1),0,ROUND(SUM($D12:O15)/($B3*12),2))</f>
        <v>0</v>
      </c>
      <c r="P26" s="1">
        <f>IF(COUNT($D26:O26)&gt;($B3*12-1),0,ROUND(SUM($D12:P15)/($B3*12),2))</f>
        <v>0</v>
      </c>
      <c r="Q26" s="1">
        <f>IF(COUNT($D26:P26)&gt;($B3*12-1),0,ROUND(SUM($D12:Q15)/($B3*12),2))</f>
        <v>0</v>
      </c>
      <c r="R26" s="1">
        <f>IF(COUNT($D26:Q26)&gt;($B3*12-1),0,ROUND(SUM($D12:R15)/($B3*12),2))</f>
        <v>0</v>
      </c>
      <c r="S26" s="1">
        <f>IF(COUNT($D26:R26)&gt;($B3*12-1),0,ROUND(SUM($D12:S15)/($B3*12),2))</f>
        <v>0</v>
      </c>
      <c r="T26" s="1">
        <f>IF(COUNT($D26:S26)&gt;($B3*12-1),0,ROUND(SUM($D12:T15)/($B3*12),2))</f>
        <v>0</v>
      </c>
      <c r="U26" s="1">
        <f>IF(COUNT($D26:T26)&gt;($B3*12-1),0,ROUND(SUM($D12:U15)/($B3*12),2))</f>
        <v>0</v>
      </c>
      <c r="V26" s="1">
        <f>IF(COUNT($D26:U26)&gt;($B3*12-1),0,ROUND(SUM($D12:V15)/($B3*12),2))</f>
        <v>0</v>
      </c>
      <c r="W26" s="1">
        <f>IF(COUNT($D26:V26)&gt;($B3*12-1),0,ROUND(SUM($D12:W15)/($B3*12),2))</f>
        <v>0</v>
      </c>
      <c r="X26" s="1">
        <f>IF(COUNT($D26:W26)&gt;($B3*12-1),0,ROUND(SUM($D12:X15)/($B3*12),2))</f>
        <v>0</v>
      </c>
      <c r="Y26" s="1">
        <f>IF(COUNT($D26:X26)&gt;($B3*12-1),0,ROUND(SUM($D12:Y15)/($B3*12),2))</f>
        <v>0</v>
      </c>
      <c r="Z26" s="1">
        <f>IF(COUNT($D26:Y26)&gt;($B3*12-1),0,ROUND(SUM($D12:Z15)/($B3*12),2))</f>
        <v>0</v>
      </c>
      <c r="AA26" s="1">
        <f>IF(COUNT($D26:Z26)&gt;($B3*12-1),0,ROUND(SUM($D12:AA15)/($B3*12),2))</f>
        <v>0</v>
      </c>
      <c r="AB26" s="1">
        <f>IF(COUNT($D26:AA26)&gt;($B3*12-1),0,ROUND(SUM($D12:AB15)/($B3*12),2))</f>
        <v>0</v>
      </c>
      <c r="AC26" s="1">
        <f>IF(COUNT($D26:AB26)&gt;($B3*12-1),0,ROUND(SUM($D12:AC15)/($B3*12),2))</f>
        <v>0</v>
      </c>
      <c r="AD26" s="1">
        <f>IF(COUNT($D26:AC26)&gt;($B3*12-1),0,ROUND(SUM($D12:AD15)/($B3*12),2))</f>
        <v>0</v>
      </c>
      <c r="AE26" s="1">
        <f>IF(COUNT($D26:AD26)&gt;($B3*12-1),0,ROUND(SUM($D12:AE15)/($B3*12),2))</f>
        <v>0</v>
      </c>
      <c r="AF26" s="1">
        <f>IF(COUNT($D26:AE26)&gt;($B3*12-1),0,ROUND(SUM($D12:AF15)/($B3*12),2))</f>
        <v>0</v>
      </c>
      <c r="AG26" s="1">
        <f>IF(COUNT($D26:AF26)&gt;($B3*12-1),0,ROUND(SUM($D12:AG15)/($B3*12),2))</f>
        <v>0</v>
      </c>
      <c r="AH26" s="1">
        <f>IF(COUNT($D26:AG26)&gt;($B3*12-1),0,ROUND(SUM($D12:AH15)/($B3*12),2))</f>
        <v>0</v>
      </c>
      <c r="AI26" s="1">
        <f>IF(COUNT($D26:AH26)&gt;($B3*12-1),0,ROUND(SUM($D12:AI15)/($B3*12),2))</f>
        <v>0</v>
      </c>
      <c r="AJ26" s="1">
        <f>IF(COUNT($D26:AI26)&gt;($B3*12-1),0,ROUND(SUM($D12:AJ15)/($B3*12),2))</f>
        <v>0</v>
      </c>
      <c r="AK26" s="1">
        <f>IF(COUNT($D26:AJ26)&gt;($B3*12-1),0,ROUND(SUM($D12:AK15)/($B3*12),2))</f>
        <v>0</v>
      </c>
      <c r="AL26" s="1">
        <f>IF(COUNT($D26:AK26)&gt;($B3*12-1),0,ROUND(SUM($D12:AL15)/($B3*12),2))</f>
        <v>0</v>
      </c>
      <c r="AM26" s="1">
        <f>IF(COUNT($D26:AL26)&gt;($B3*12-1),0,ROUND(SUM($D12:AM15)/($B3*12),2))</f>
        <v>0</v>
      </c>
    </row>
    <row r="27" spans="1:39" x14ac:dyDescent="0.3">
      <c r="C27" s="1" t="s">
        <v>46</v>
      </c>
      <c r="D27" s="1">
        <f>ROUND(SUM($D16:D19)/($B$3*12),2)</f>
        <v>0</v>
      </c>
      <c r="E27" s="1">
        <f>ROUND(SUM($D16:E19)/($B$4*12),2)</f>
        <v>0</v>
      </c>
      <c r="F27" s="1">
        <f>IF(COUNT($D27:E27)&gt;($B4*12-1),0,ROUND(SUM($D16:F19)/($B4*12),2))</f>
        <v>0</v>
      </c>
      <c r="G27" s="1">
        <f>IF(COUNT($D27:F27)&gt;($B4*12-1),0,ROUND(SUM($D16:G19)/($B4*12),2))</f>
        <v>0</v>
      </c>
      <c r="H27" s="1">
        <f>IF(COUNT($D27:G27)&gt;($B4*12-1),0,ROUND(SUM($D16:H19)/($B4*12),2))</f>
        <v>0</v>
      </c>
      <c r="I27" s="1">
        <f>IF(COUNT($D27:H27)&gt;($B4*12-1),0,ROUND(SUM($D16:I19)/($B4*12),2))</f>
        <v>0</v>
      </c>
      <c r="J27" s="1">
        <f>IF(COUNT($D27:I27)&gt;($B4*12-1),0,ROUND(SUM($D16:J19)/($B4*12),2))</f>
        <v>0</v>
      </c>
      <c r="K27" s="1">
        <f>IF(COUNT($D27:J27)&gt;($B4*12-1),0,ROUND(SUM($D16:K19)/($B4*12),2))</f>
        <v>0</v>
      </c>
      <c r="L27" s="1">
        <f>IF(COUNT($D27:K27)&gt;($B4*12-1),0,ROUND(SUM($D16:L19)/($B4*12),2))</f>
        <v>0</v>
      </c>
      <c r="M27" s="1">
        <f>IF(COUNT($D27:L27)&gt;($B4*12-1),0,ROUND(SUM($D16:M19)/($B4*12),2))</f>
        <v>0</v>
      </c>
      <c r="N27" s="1">
        <f>IF(COUNT($D27:M27)&gt;($B4*12-1),0,ROUND(SUM($D16:N19)/($B4*12),2))</f>
        <v>0</v>
      </c>
      <c r="O27" s="1">
        <f>IF(COUNT($D27:N27)&gt;($B4*12-1),0,ROUND(SUM($D16:O19)/($B4*12),2))</f>
        <v>0</v>
      </c>
      <c r="P27" s="1">
        <f>IF(COUNT($D27:O27)&gt;($B4*12-1),0,ROUND(SUM($D16:P19)/($B4*12),2))</f>
        <v>0</v>
      </c>
      <c r="Q27" s="1">
        <f>IF(COUNT($D27:P27)&gt;($B4*12-1),0,ROUND(SUM($D16:Q19)/($B4*12),2))</f>
        <v>0</v>
      </c>
      <c r="R27" s="1">
        <f>IF(COUNT($D27:Q27)&gt;($B4*12-1),0,ROUND(SUM($D16:R19)/($B4*12),2))</f>
        <v>0</v>
      </c>
      <c r="S27" s="1">
        <f>IF(COUNT($D27:R27)&gt;($B4*12-1),0,ROUND(SUM($D16:S19)/($B4*12),2))</f>
        <v>0</v>
      </c>
      <c r="T27" s="1">
        <f>IF(COUNT($D27:S27)&gt;($B4*12-1),0,ROUND(SUM($D16:T19)/($B4*12),2))</f>
        <v>0</v>
      </c>
      <c r="U27" s="1">
        <f>IF(COUNT($D27:T27)&gt;($B4*12-1),0,ROUND(SUM($D16:U19)/($B4*12),2))</f>
        <v>0</v>
      </c>
      <c r="V27" s="1">
        <f>IF(COUNT($D27:U27)&gt;($B4*12-1),0,ROUND(SUM($D16:V19)/($B4*12),2))</f>
        <v>0</v>
      </c>
      <c r="W27" s="1">
        <f>IF(COUNT($D27:V27)&gt;($B4*12-1),0,ROUND(SUM($D16:W19)/($B4*12),2))</f>
        <v>0</v>
      </c>
      <c r="X27" s="1">
        <f>IF(COUNT($D27:W27)&gt;($B4*12-1),0,ROUND(SUM($D16:X19)/($B4*12),2))</f>
        <v>0</v>
      </c>
      <c r="Y27" s="1">
        <f>IF(COUNT($D27:X27)&gt;($B4*12-1),0,ROUND(SUM($D16:Y19)/($B4*12),2))</f>
        <v>0</v>
      </c>
      <c r="Z27" s="1">
        <f>IF(COUNT($D27:Y27)&gt;($B4*12-1),0,ROUND(SUM($D16:Z19)/($B4*12),2))</f>
        <v>0</v>
      </c>
      <c r="AA27" s="1">
        <f>IF(COUNT($D27:Z27)&gt;($B4*12-1),0,ROUND(SUM($D16:AA19)/($B4*12),2))</f>
        <v>0</v>
      </c>
      <c r="AB27" s="1">
        <f>IF(COUNT($D27:AA27)&gt;($B4*12-1),0,ROUND(SUM($D16:AB19)/($B4*12),2))</f>
        <v>0</v>
      </c>
      <c r="AC27" s="1">
        <f>IF(COUNT($D27:AB27)&gt;($B4*12-1),0,ROUND(SUM($D16:AC19)/($B4*12),2))</f>
        <v>0</v>
      </c>
      <c r="AD27" s="1">
        <f>IF(COUNT($D27:AC27)&gt;($B4*12-1),0,ROUND(SUM($D16:AD19)/($B4*12),2))</f>
        <v>0</v>
      </c>
      <c r="AE27" s="1">
        <f>IF(COUNT($D27:AD27)&gt;($B4*12-1),0,ROUND(SUM($D16:AE19)/($B4*12),2))</f>
        <v>0</v>
      </c>
      <c r="AF27" s="1">
        <f>IF(COUNT($D27:AE27)&gt;($B4*12-1),0,ROUND(SUM($D16:AF19)/($B4*12),2))</f>
        <v>0</v>
      </c>
      <c r="AG27" s="1">
        <f>IF(COUNT($D27:AF27)&gt;($B4*12-1),0,ROUND(SUM($D16:AG19)/($B4*12),2))</f>
        <v>0</v>
      </c>
      <c r="AH27" s="1">
        <f>IF(COUNT($D27:AG27)&gt;($B4*12-1),0,ROUND(SUM($D16:AH19)/($B4*12),2))</f>
        <v>0</v>
      </c>
      <c r="AI27" s="1">
        <f>IF(COUNT($D27:AH27)&gt;($B4*12-1),0,ROUND(SUM($D16:AI19)/($B4*12),2))</f>
        <v>0</v>
      </c>
      <c r="AJ27" s="1">
        <f>IF(COUNT($D27:AI27)&gt;($B4*12-1),0,ROUND(SUM($D16:AJ19)/($B4*12),2))</f>
        <v>0</v>
      </c>
      <c r="AK27" s="1">
        <f>IF(COUNT($D27:AJ27)&gt;($B4*12-1),0,ROUND(SUM($D16:AK19)/($B4*12),2))</f>
        <v>0</v>
      </c>
      <c r="AL27" s="1">
        <f>IF(COUNT($D27:AK27)&gt;($B4*12-1),0,ROUND(SUM($D16:AL19)/($B4*12),2))</f>
        <v>0</v>
      </c>
      <c r="AM27" s="1">
        <f>IF(COUNT($D27:AL27)&gt;($B4*12-1),0,ROUND(SUM($D16:AM19)/($B4*12),2))</f>
        <v>0</v>
      </c>
    </row>
    <row r="28" spans="1:39" x14ac:dyDescent="0.3">
      <c r="C28" s="1" t="s">
        <v>47</v>
      </c>
      <c r="D28" s="1">
        <f>ROUND(SUM($D20:D23)/($B$3*12),2)</f>
        <v>0</v>
      </c>
      <c r="E28" s="1">
        <f>ROUND(SUM($D20:E23)/($B$5*12),2)</f>
        <v>0</v>
      </c>
      <c r="F28" s="1">
        <f>IF(COUNT($D28:E28)&gt;($B5*12-1),0,ROUND(SUM($D20:F23)/($B5*12),2))</f>
        <v>0</v>
      </c>
      <c r="G28" s="1">
        <f>IF(COUNT($D28:F28)&gt;($B5*12-1),0,ROUND(SUM($D20:G23)/($B5*12),2))</f>
        <v>0</v>
      </c>
      <c r="H28" s="1">
        <f>IF(COUNT($D28:G28)&gt;($B5*12-1),0,ROUND(SUM($D20:H23)/($B5*12),2))</f>
        <v>0</v>
      </c>
      <c r="I28" s="1">
        <f>IF(COUNT($D28:H28)&gt;($B5*12-1),0,ROUND(SUM($D20:I23)/($B5*12),2))</f>
        <v>0</v>
      </c>
      <c r="J28" s="1">
        <f>IF(COUNT($D28:I28)&gt;($B5*12-1),0,ROUND(SUM($D20:J23)/($B5*12),2))</f>
        <v>0</v>
      </c>
      <c r="K28" s="1">
        <f>IF(COUNT($D28:J28)&gt;($B5*12-1),0,ROUND(SUM($D20:K23)/($B5*12),2))</f>
        <v>0</v>
      </c>
      <c r="L28" s="1">
        <f>IF(COUNT($D28:K28)&gt;($B5*12-1),0,ROUND(SUM($D20:L23)/($B5*12),2))</f>
        <v>0</v>
      </c>
      <c r="M28" s="1">
        <f>IF(COUNT($D28:L28)&gt;($B5*12-1),0,ROUND(SUM($D20:M23)/($B5*12),2))</f>
        <v>0</v>
      </c>
      <c r="N28" s="1">
        <f>IF(COUNT($D28:M28)&gt;($B5*12-1),0,ROUND(SUM($D20:N23)/($B5*12),2))</f>
        <v>0</v>
      </c>
      <c r="O28" s="1">
        <f>IF(COUNT($D28:N28)&gt;($B5*12-1),0,ROUND(SUM($D20:O23)/($B5*12),2))</f>
        <v>0</v>
      </c>
      <c r="P28" s="1">
        <f>IF(COUNT($D28:O28)&gt;($B5*12-1),0,ROUND(SUM($D20:P23)/($B5*12),2))</f>
        <v>0</v>
      </c>
      <c r="Q28" s="1">
        <f>IF(COUNT($D28:P28)&gt;($B5*12-1),0,ROUND(SUM($D20:Q23)/($B5*12),2))</f>
        <v>0</v>
      </c>
      <c r="R28" s="1">
        <f>IF(COUNT($D28:Q28)&gt;($B5*12-1),0,ROUND(SUM($D20:R23)/($B5*12),2))</f>
        <v>0</v>
      </c>
      <c r="S28" s="1">
        <f>IF(COUNT($D28:R28)&gt;($B5*12-1),0,ROUND(SUM($D20:S23)/($B5*12),2))</f>
        <v>0</v>
      </c>
      <c r="T28" s="1">
        <f>IF(COUNT($D28:S28)&gt;($B5*12-1),0,ROUND(SUM($D20:T23)/($B5*12),2))</f>
        <v>0</v>
      </c>
      <c r="U28" s="1">
        <f>IF(COUNT($D28:T28)&gt;($B5*12-1),0,ROUND(SUM($D20:U23)/($B5*12),2))</f>
        <v>0</v>
      </c>
      <c r="V28" s="1">
        <f>IF(COUNT($D28:U28)&gt;($B5*12-1),0,ROUND(SUM($D20:V23)/($B5*12),2))</f>
        <v>0</v>
      </c>
      <c r="W28" s="1">
        <f>IF(COUNT($D28:V28)&gt;($B5*12-1),0,ROUND(SUM($D20:W23)/($B5*12),2))</f>
        <v>0</v>
      </c>
      <c r="X28" s="1">
        <f>IF(COUNT($D28:W28)&gt;($B5*12-1),0,ROUND(SUM($D20:X23)/($B5*12),2))</f>
        <v>0</v>
      </c>
      <c r="Y28" s="1">
        <f>IF(COUNT($D28:X28)&gt;($B5*12-1),0,ROUND(SUM($D20:Y23)/($B5*12),2))</f>
        <v>0</v>
      </c>
      <c r="Z28" s="1">
        <f>IF(COUNT($D28:Y28)&gt;($B5*12-1),0,ROUND(SUM($D20:Z23)/($B5*12),2))</f>
        <v>0</v>
      </c>
      <c r="AA28" s="1">
        <f>IF(COUNT($D28:Z28)&gt;($B5*12-1),0,ROUND(SUM($D20:AA23)/($B5*12),2))</f>
        <v>0</v>
      </c>
      <c r="AB28" s="1">
        <f>IF(COUNT($D28:AA28)&gt;($B5*12-1),0,ROUND(SUM($D20:AB23)/($B5*12),2))</f>
        <v>0</v>
      </c>
      <c r="AC28" s="1">
        <f>IF(COUNT($D28:AB28)&gt;($B5*12-1),0,ROUND(SUM($D20:AC23)/($B5*12),2))</f>
        <v>0</v>
      </c>
      <c r="AD28" s="1">
        <f>IF(COUNT($D28:AC28)&gt;($B5*12-1),0,ROUND(SUM($D20:AD23)/($B5*12),2))</f>
        <v>0</v>
      </c>
      <c r="AE28" s="1">
        <f>IF(COUNT($D28:AD28)&gt;($B5*12-1),0,ROUND(SUM($D20:AE23)/($B5*12),2))</f>
        <v>0</v>
      </c>
      <c r="AF28" s="1">
        <f>IF(COUNT($D28:AE28)&gt;($B5*12-1),0,ROUND(SUM($D20:AF23)/($B5*12),2))</f>
        <v>0</v>
      </c>
      <c r="AG28" s="1">
        <f>IF(COUNT($D28:AF28)&gt;($B5*12-1),0,ROUND(SUM($D20:AG23)/($B5*12),2))</f>
        <v>0</v>
      </c>
      <c r="AH28" s="1">
        <f>IF(COUNT($D28:AG28)&gt;($B5*12-1),0,ROUND(SUM($D20:AH23)/($B5*12),2))</f>
        <v>0</v>
      </c>
      <c r="AI28" s="1">
        <f>IF(COUNT($D28:AH28)&gt;($B5*12-1),0,ROUND(SUM($D20:AI23)/($B5*12),2))</f>
        <v>0</v>
      </c>
      <c r="AJ28" s="1">
        <f>IF(COUNT($D28:AI28)&gt;($B5*12-1),0,ROUND(SUM($D20:AJ23)/($B5*12),2))</f>
        <v>0</v>
      </c>
      <c r="AK28" s="1">
        <f>IF(COUNT($D28:AJ28)&gt;($B5*12-1),0,ROUND(SUM($D20:AK23)/($B5*12),2))</f>
        <v>0</v>
      </c>
      <c r="AL28" s="1">
        <f>IF(COUNT($D28:AK28)&gt;($B5*12-1),0,ROUND(SUM($D20:AL23)/($B5*12),2))</f>
        <v>0</v>
      </c>
      <c r="AM28" s="1">
        <f>IF(COUNT($D28:AL28)&gt;($B5*12-1),0,ROUND(SUM($D20:AM23)/($B5*12),2))</f>
        <v>0</v>
      </c>
    </row>
    <row r="29" spans="1:39" x14ac:dyDescent="0.3">
      <c r="C29" s="1" t="s">
        <v>48</v>
      </c>
      <c r="D29" s="1">
        <f>SUM(D25:D28)</f>
        <v>0</v>
      </c>
      <c r="E29" s="1">
        <f t="shared" ref="E29:F29" si="0">SUM(E25:E28)</f>
        <v>0</v>
      </c>
      <c r="F29" s="1">
        <f t="shared" si="0"/>
        <v>0</v>
      </c>
      <c r="G29" s="1">
        <f t="shared" ref="G29" si="1">SUM(G25:G28)</f>
        <v>0</v>
      </c>
      <c r="H29" s="1">
        <f t="shared" ref="H29" si="2">SUM(H25:H28)</f>
        <v>0</v>
      </c>
      <c r="I29" s="1">
        <f t="shared" ref="I29" si="3">SUM(I25:I28)</f>
        <v>0</v>
      </c>
      <c r="J29" s="1">
        <f t="shared" ref="J29" si="4">SUM(J25:J28)</f>
        <v>0</v>
      </c>
      <c r="K29" s="1">
        <f t="shared" ref="K29" si="5">SUM(K25:K28)</f>
        <v>0</v>
      </c>
      <c r="L29" s="1">
        <f t="shared" ref="L29" si="6">SUM(L25:L28)</f>
        <v>0</v>
      </c>
      <c r="M29" s="1">
        <f t="shared" ref="M29" si="7">SUM(M25:M28)</f>
        <v>0</v>
      </c>
      <c r="N29" s="1">
        <f t="shared" ref="N29" si="8">SUM(N25:N28)</f>
        <v>0</v>
      </c>
      <c r="O29" s="1">
        <f t="shared" ref="O29" si="9">SUM(O25:O28)</f>
        <v>0</v>
      </c>
      <c r="P29" s="1">
        <f t="shared" ref="P29" si="10">SUM(P25:P28)</f>
        <v>0</v>
      </c>
      <c r="Q29" s="1">
        <f t="shared" ref="Q29" si="11">SUM(Q25:Q28)</f>
        <v>0</v>
      </c>
      <c r="R29" s="1">
        <f t="shared" ref="R29" si="12">SUM(R25:R28)</f>
        <v>0</v>
      </c>
      <c r="S29" s="1">
        <f t="shared" ref="S29" si="13">SUM(S25:S28)</f>
        <v>0</v>
      </c>
      <c r="T29" s="1">
        <f t="shared" ref="T29" si="14">SUM(T25:T28)</f>
        <v>0</v>
      </c>
      <c r="U29" s="1">
        <f t="shared" ref="U29" si="15">SUM(U25:U28)</f>
        <v>0</v>
      </c>
      <c r="V29" s="1">
        <f t="shared" ref="V29" si="16">SUM(V25:V28)</f>
        <v>0</v>
      </c>
      <c r="W29" s="1">
        <f t="shared" ref="W29" si="17">SUM(W25:W28)</f>
        <v>0</v>
      </c>
      <c r="X29" s="1">
        <f t="shared" ref="X29" si="18">SUM(X25:X28)</f>
        <v>0</v>
      </c>
      <c r="Y29" s="1">
        <f t="shared" ref="Y29" si="19">SUM(Y25:Y28)</f>
        <v>0</v>
      </c>
      <c r="Z29" s="1">
        <f t="shared" ref="Z29" si="20">SUM(Z25:Z28)</f>
        <v>0</v>
      </c>
      <c r="AA29" s="1">
        <f t="shared" ref="AA29" si="21">SUM(AA25:AA28)</f>
        <v>0</v>
      </c>
      <c r="AB29" s="1">
        <f t="shared" ref="AB29" si="22">SUM(AB25:AB28)</f>
        <v>0</v>
      </c>
      <c r="AC29" s="1">
        <f t="shared" ref="AC29" si="23">SUM(AC25:AC28)</f>
        <v>0</v>
      </c>
      <c r="AD29" s="1">
        <f t="shared" ref="AD29" si="24">SUM(AD25:AD28)</f>
        <v>0</v>
      </c>
      <c r="AE29" s="1">
        <f t="shared" ref="AE29" si="25">SUM(AE25:AE28)</f>
        <v>0</v>
      </c>
      <c r="AF29" s="1">
        <f t="shared" ref="AF29" si="26">SUM(AF25:AF28)</f>
        <v>0</v>
      </c>
      <c r="AG29" s="1">
        <f t="shared" ref="AG29" si="27">SUM(AG25:AG28)</f>
        <v>0</v>
      </c>
      <c r="AH29" s="1">
        <f t="shared" ref="AH29" si="28">SUM(AH25:AH28)</f>
        <v>0</v>
      </c>
      <c r="AI29" s="1">
        <f t="shared" ref="AI29" si="29">SUM(AI25:AI28)</f>
        <v>0</v>
      </c>
      <c r="AJ29" s="1">
        <f t="shared" ref="AJ29" si="30">SUM(AJ25:AJ28)</f>
        <v>0</v>
      </c>
      <c r="AK29" s="1">
        <f t="shared" ref="AK29" si="31">SUM(AK25:AK28)</f>
        <v>0</v>
      </c>
      <c r="AL29" s="1">
        <f t="shared" ref="AL29" si="32">SUM(AL25:AL28)</f>
        <v>0</v>
      </c>
      <c r="AM29" s="1">
        <f t="shared" ref="AM29" si="33">SUM(AM25:AM28)</f>
        <v>0</v>
      </c>
    </row>
    <row r="32" spans="1:39" x14ac:dyDescent="0.3">
      <c r="A32" s="52"/>
      <c r="C32" s="8"/>
    </row>
    <row r="33" spans="3:3" x14ac:dyDescent="0.3">
      <c r="C33" s="8"/>
    </row>
  </sheetData>
  <mergeCells count="3">
    <mergeCell ref="D6:O6"/>
    <mergeCell ref="P6:AA6"/>
    <mergeCell ref="AB6:AM6"/>
  </mergeCells>
  <phoneticPr fontId="1" type="noConversion"/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098B3-613F-4EFF-ABF7-D655FE65571A}">
  <dimension ref="A1:N10"/>
  <sheetViews>
    <sheetView zoomScaleNormal="100" workbookViewId="0">
      <selection activeCell="J12" sqref="J12"/>
    </sheetView>
  </sheetViews>
  <sheetFormatPr defaultRowHeight="14.4" x14ac:dyDescent="0.3"/>
  <cols>
    <col min="1" max="1" width="17.33203125" bestFit="1" customWidth="1"/>
    <col min="2" max="2" width="10.88671875" bestFit="1" customWidth="1"/>
    <col min="4" max="4" width="17.33203125" bestFit="1" customWidth="1"/>
    <col min="5" max="5" width="10.88671875" bestFit="1" customWidth="1"/>
    <col min="7" max="7" width="17.33203125" bestFit="1" customWidth="1"/>
    <col min="8" max="8" width="10.88671875" bestFit="1" customWidth="1"/>
    <col min="10" max="10" width="17.33203125" bestFit="1" customWidth="1"/>
    <col min="11" max="11" width="10.88671875" bestFit="1" customWidth="1"/>
    <col min="13" max="13" width="17.33203125" bestFit="1" customWidth="1"/>
    <col min="14" max="14" width="10.88671875" bestFit="1" customWidth="1"/>
  </cols>
  <sheetData>
    <row r="1" spans="1:14" x14ac:dyDescent="0.3">
      <c r="A1" s="53" t="s">
        <v>131</v>
      </c>
    </row>
    <row r="2" spans="1:14" x14ac:dyDescent="0.3">
      <c r="A2" s="7"/>
      <c r="B2" s="7" t="s">
        <v>49</v>
      </c>
      <c r="C2" s="7"/>
      <c r="D2" s="7"/>
      <c r="E2" s="7" t="s">
        <v>50</v>
      </c>
      <c r="F2" s="7"/>
      <c r="G2" s="7"/>
      <c r="H2" s="7" t="s">
        <v>51</v>
      </c>
      <c r="I2" s="7"/>
      <c r="J2" s="7"/>
      <c r="K2" s="7" t="s">
        <v>52</v>
      </c>
      <c r="L2" s="7"/>
      <c r="M2" s="7"/>
      <c r="N2" s="7" t="s">
        <v>53</v>
      </c>
    </row>
    <row r="3" spans="1:14" x14ac:dyDescent="0.3">
      <c r="A3" s="7" t="s">
        <v>54</v>
      </c>
      <c r="B3">
        <v>50</v>
      </c>
      <c r="D3" t="s">
        <v>54</v>
      </c>
      <c r="E3">
        <v>50</v>
      </c>
      <c r="G3" t="s">
        <v>54</v>
      </c>
      <c r="H3">
        <v>50</v>
      </c>
      <c r="J3" t="s">
        <v>54</v>
      </c>
      <c r="M3" t="s">
        <v>54</v>
      </c>
    </row>
    <row r="4" spans="1:14" x14ac:dyDescent="0.3">
      <c r="A4" s="7" t="s">
        <v>55</v>
      </c>
      <c r="B4">
        <f>ROUND(0.2359*B3,2)</f>
        <v>11.8</v>
      </c>
      <c r="D4" t="s">
        <v>55</v>
      </c>
      <c r="E4">
        <f>ROUND(0.2359*E3,2)</f>
        <v>11.8</v>
      </c>
      <c r="G4" t="s">
        <v>55</v>
      </c>
      <c r="H4">
        <f>ROUND(0.2359*H3,2)</f>
        <v>11.8</v>
      </c>
      <c r="J4" t="s">
        <v>55</v>
      </c>
      <c r="K4">
        <f>ROUND(0.2359*K3,2)</f>
        <v>0</v>
      </c>
      <c r="M4" t="s">
        <v>55</v>
      </c>
      <c r="N4">
        <f>ROUND(0.2359*N3,2)</f>
        <v>0</v>
      </c>
    </row>
    <row r="5" spans="1:14" x14ac:dyDescent="0.3">
      <c r="A5" s="7" t="s">
        <v>56</v>
      </c>
      <c r="B5">
        <v>0.36</v>
      </c>
      <c r="D5" t="s">
        <v>56</v>
      </c>
      <c r="E5">
        <v>0.36</v>
      </c>
      <c r="G5" t="s">
        <v>56</v>
      </c>
      <c r="H5">
        <v>0.36</v>
      </c>
      <c r="J5" t="s">
        <v>56</v>
      </c>
      <c r="M5" t="s">
        <v>56</v>
      </c>
    </row>
    <row r="6" spans="1:14" x14ac:dyDescent="0.3">
      <c r="A6" s="7" t="s">
        <v>57</v>
      </c>
      <c r="B6" s="7">
        <f>B5+B4+B3</f>
        <v>62.16</v>
      </c>
      <c r="C6" s="7"/>
      <c r="D6" s="7" t="s">
        <v>57</v>
      </c>
      <c r="E6" s="7">
        <f>E5+E4+E3</f>
        <v>62.16</v>
      </c>
      <c r="F6" s="7"/>
      <c r="G6" s="7" t="s">
        <v>57</v>
      </c>
      <c r="H6" s="7">
        <f>H5+H4+H3</f>
        <v>62.16</v>
      </c>
      <c r="I6" s="7"/>
      <c r="J6" s="7" t="s">
        <v>57</v>
      </c>
      <c r="K6" s="7">
        <f>K5+K4+K3</f>
        <v>0</v>
      </c>
      <c r="L6" s="7"/>
      <c r="M6" s="7" t="s">
        <v>57</v>
      </c>
      <c r="N6" s="7">
        <f>N5+N4+N3</f>
        <v>0</v>
      </c>
    </row>
    <row r="7" spans="1:14" x14ac:dyDescent="0.3">
      <c r="B7" t="s">
        <v>58</v>
      </c>
      <c r="E7" t="s">
        <v>59</v>
      </c>
      <c r="H7" t="s">
        <v>134</v>
      </c>
    </row>
    <row r="9" spans="1:14" x14ac:dyDescent="0.3">
      <c r="A9" s="52" t="s">
        <v>60</v>
      </c>
      <c r="B9" s="8"/>
    </row>
    <row r="10" spans="1:14" x14ac:dyDescent="0.3">
      <c r="A10" s="52" t="s">
        <v>139</v>
      </c>
      <c r="B10" s="8"/>
    </row>
  </sheetData>
  <pageMargins left="0.7" right="0.7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7CC3-678F-4A91-89C8-7570E5CD65DB}">
  <dimension ref="A1:AO22"/>
  <sheetViews>
    <sheetView tabSelected="1" zoomScaleNormal="100" workbookViewId="0">
      <selection activeCell="AB23" sqref="AB23"/>
    </sheetView>
  </sheetViews>
  <sheetFormatPr defaultRowHeight="14.4" x14ac:dyDescent="0.3"/>
  <cols>
    <col min="2" max="2" width="42.44140625" customWidth="1"/>
  </cols>
  <sheetData>
    <row r="1" spans="1:41" x14ac:dyDescent="0.3">
      <c r="B1" s="53" t="s">
        <v>132</v>
      </c>
    </row>
    <row r="2" spans="1:41" x14ac:dyDescent="0.3">
      <c r="B2" s="4"/>
      <c r="C2" s="58">
        <f>'Saimnieciskās darbības rez.'!C2</f>
        <v>2026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>
        <f>'Saimnieciskās darbības rez.'!P2</f>
        <v>2027</v>
      </c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>
        <f>'Saimnieciskās darbības rez.'!AC2</f>
        <v>2028</v>
      </c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</row>
    <row r="3" spans="1:41" x14ac:dyDescent="0.3">
      <c r="B3" s="4"/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28</v>
      </c>
      <c r="P3" s="4" t="s">
        <v>0</v>
      </c>
      <c r="Q3" s="4" t="s">
        <v>1</v>
      </c>
      <c r="R3" s="4" t="s">
        <v>2</v>
      </c>
      <c r="S3" s="4" t="s">
        <v>3</v>
      </c>
      <c r="T3" s="4" t="s">
        <v>4</v>
      </c>
      <c r="U3" s="4" t="s">
        <v>5</v>
      </c>
      <c r="V3" s="4" t="s">
        <v>6</v>
      </c>
      <c r="W3" s="4" t="s">
        <v>7</v>
      </c>
      <c r="X3" s="4" t="s">
        <v>8</v>
      </c>
      <c r="Y3" s="4" t="s">
        <v>9</v>
      </c>
      <c r="Z3" s="4" t="s">
        <v>10</v>
      </c>
      <c r="AA3" s="4" t="s">
        <v>11</v>
      </c>
      <c r="AB3" s="4" t="s">
        <v>28</v>
      </c>
      <c r="AC3" s="4" t="s">
        <v>0</v>
      </c>
      <c r="AD3" s="4" t="s">
        <v>1</v>
      </c>
      <c r="AE3" s="4" t="s">
        <v>2</v>
      </c>
      <c r="AF3" s="4" t="s">
        <v>3</v>
      </c>
      <c r="AG3" s="4" t="s">
        <v>4</v>
      </c>
      <c r="AH3" s="4" t="s">
        <v>5</v>
      </c>
      <c r="AI3" s="4" t="s">
        <v>6</v>
      </c>
      <c r="AJ3" s="4" t="s">
        <v>7</v>
      </c>
      <c r="AK3" s="4" t="s">
        <v>8</v>
      </c>
      <c r="AL3" s="4" t="s">
        <v>9</v>
      </c>
      <c r="AM3" s="4" t="s">
        <v>10</v>
      </c>
      <c r="AN3" s="4" t="s">
        <v>11</v>
      </c>
      <c r="AO3" s="4" t="s">
        <v>28</v>
      </c>
    </row>
    <row r="4" spans="1:41" ht="14.4" customHeight="1" x14ac:dyDescent="0.3">
      <c r="A4" s="62" t="s">
        <v>135</v>
      </c>
      <c r="B4" s="4" t="s">
        <v>61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>
        <f t="shared" ref="O4:O10" si="0">SUM(C4:N4)</f>
        <v>0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4">
        <f t="shared" ref="AB4:AB10" si="1">SUM(P4:AA4)</f>
        <v>0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4">
        <f t="shared" ref="AO4:AO10" si="2">SUM(AC4:AN4)</f>
        <v>0</v>
      </c>
    </row>
    <row r="5" spans="1:41" x14ac:dyDescent="0.3">
      <c r="A5" s="63"/>
      <c r="B5" s="4" t="s">
        <v>62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">
        <f t="shared" si="0"/>
        <v>0</v>
      </c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">
        <f t="shared" si="1"/>
        <v>0</v>
      </c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">
        <f t="shared" si="2"/>
        <v>0</v>
      </c>
    </row>
    <row r="6" spans="1:41" x14ac:dyDescent="0.3">
      <c r="A6" s="63"/>
      <c r="B6" s="4" t="s">
        <v>63</v>
      </c>
      <c r="C6" s="1">
        <f>C4-C5</f>
        <v>0</v>
      </c>
      <c r="D6" s="1">
        <f t="shared" ref="D6:N6" si="3">D4-D5</f>
        <v>0</v>
      </c>
      <c r="E6" s="1">
        <f t="shared" si="3"/>
        <v>0</v>
      </c>
      <c r="F6" s="1">
        <f t="shared" si="3"/>
        <v>0</v>
      </c>
      <c r="G6" s="1">
        <f t="shared" si="3"/>
        <v>0</v>
      </c>
      <c r="H6" s="1">
        <f t="shared" si="3"/>
        <v>0</v>
      </c>
      <c r="I6" s="1">
        <f t="shared" si="3"/>
        <v>0</v>
      </c>
      <c r="J6" s="1">
        <f t="shared" si="3"/>
        <v>0</v>
      </c>
      <c r="K6" s="1">
        <f t="shared" si="3"/>
        <v>0</v>
      </c>
      <c r="L6" s="1">
        <f t="shared" si="3"/>
        <v>0</v>
      </c>
      <c r="M6" s="1">
        <f t="shared" si="3"/>
        <v>0</v>
      </c>
      <c r="N6" s="1">
        <f t="shared" si="3"/>
        <v>0</v>
      </c>
      <c r="O6" s="4">
        <f t="shared" si="0"/>
        <v>0</v>
      </c>
      <c r="P6" s="1">
        <f>P4-P5</f>
        <v>0</v>
      </c>
      <c r="Q6" s="1">
        <f t="shared" ref="Q6" si="4">Q4-Q5</f>
        <v>0</v>
      </c>
      <c r="R6" s="1">
        <f t="shared" ref="R6" si="5">R4-R5</f>
        <v>0</v>
      </c>
      <c r="S6" s="1">
        <f t="shared" ref="S6" si="6">S4-S5</f>
        <v>0</v>
      </c>
      <c r="T6" s="1">
        <f t="shared" ref="T6" si="7">T4-T5</f>
        <v>0</v>
      </c>
      <c r="U6" s="1">
        <f t="shared" ref="U6" si="8">U4-U5</f>
        <v>0</v>
      </c>
      <c r="V6" s="1">
        <f t="shared" ref="V6" si="9">V4-V5</f>
        <v>0</v>
      </c>
      <c r="W6" s="1">
        <f t="shared" ref="W6" si="10">W4-W5</f>
        <v>0</v>
      </c>
      <c r="X6" s="1">
        <f t="shared" ref="X6" si="11">X4-X5</f>
        <v>0</v>
      </c>
      <c r="Y6" s="1">
        <f t="shared" ref="Y6" si="12">Y4-Y5</f>
        <v>0</v>
      </c>
      <c r="Z6" s="1">
        <f t="shared" ref="Z6" si="13">Z4-Z5</f>
        <v>0</v>
      </c>
      <c r="AA6" s="1">
        <f t="shared" ref="AA6" si="14">AA4-AA5</f>
        <v>0</v>
      </c>
      <c r="AB6" s="4">
        <f t="shared" si="1"/>
        <v>0</v>
      </c>
      <c r="AC6" s="1">
        <f>AC4-AC5</f>
        <v>0</v>
      </c>
      <c r="AD6" s="1">
        <f t="shared" ref="AD6" si="15">AD4-AD5</f>
        <v>0</v>
      </c>
      <c r="AE6" s="1">
        <f t="shared" ref="AE6" si="16">AE4-AE5</f>
        <v>0</v>
      </c>
      <c r="AF6" s="1">
        <f t="shared" ref="AF6" si="17">AF4-AF5</f>
        <v>0</v>
      </c>
      <c r="AG6" s="1">
        <f t="shared" ref="AG6" si="18">AG4-AG5</f>
        <v>0</v>
      </c>
      <c r="AH6" s="1">
        <f t="shared" ref="AH6" si="19">AH4-AH5</f>
        <v>0</v>
      </c>
      <c r="AI6" s="1">
        <f t="shared" ref="AI6" si="20">AI4-AI5</f>
        <v>0</v>
      </c>
      <c r="AJ6" s="1">
        <f t="shared" ref="AJ6" si="21">AJ4-AJ5</f>
        <v>0</v>
      </c>
      <c r="AK6" s="1">
        <f t="shared" ref="AK6" si="22">AK4-AK5</f>
        <v>0</v>
      </c>
      <c r="AL6" s="1">
        <f t="shared" ref="AL6" si="23">AL4-AL5</f>
        <v>0</v>
      </c>
      <c r="AM6" s="1">
        <f t="shared" ref="AM6" si="24">AM4-AM5</f>
        <v>0</v>
      </c>
      <c r="AN6" s="1">
        <f t="shared" ref="AN6" si="25">AN4-AN5</f>
        <v>0</v>
      </c>
      <c r="AO6" s="4">
        <f t="shared" si="2"/>
        <v>0</v>
      </c>
    </row>
    <row r="7" spans="1:41" x14ac:dyDescent="0.3">
      <c r="A7" s="63"/>
      <c r="B7" s="4" t="s">
        <v>64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4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4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4"/>
    </row>
    <row r="8" spans="1:41" x14ac:dyDescent="0.3">
      <c r="A8" s="63"/>
      <c r="B8" s="4" t="s">
        <v>13</v>
      </c>
      <c r="C8" s="1">
        <f>ROUND(C7*C6,2)</f>
        <v>0</v>
      </c>
      <c r="D8" s="1">
        <f t="shared" ref="D8:N8" si="26">ROUND(D7*D6,2)</f>
        <v>0</v>
      </c>
      <c r="E8" s="1">
        <f t="shared" si="26"/>
        <v>0</v>
      </c>
      <c r="F8" s="1">
        <f t="shared" si="26"/>
        <v>0</v>
      </c>
      <c r="G8" s="1">
        <f t="shared" si="26"/>
        <v>0</v>
      </c>
      <c r="H8" s="1">
        <f t="shared" si="26"/>
        <v>0</v>
      </c>
      <c r="I8" s="1">
        <f t="shared" si="26"/>
        <v>0</v>
      </c>
      <c r="J8" s="1">
        <f>ROUND(J7*J6,2)</f>
        <v>0</v>
      </c>
      <c r="K8" s="1">
        <f t="shared" si="26"/>
        <v>0</v>
      </c>
      <c r="L8" s="1">
        <f t="shared" si="26"/>
        <v>0</v>
      </c>
      <c r="M8" s="1">
        <f t="shared" si="26"/>
        <v>0</v>
      </c>
      <c r="N8" s="1">
        <f t="shared" si="26"/>
        <v>0</v>
      </c>
      <c r="O8" s="4">
        <f t="shared" si="0"/>
        <v>0</v>
      </c>
      <c r="P8" s="1">
        <f>ROUND(P7*P6,2)</f>
        <v>0</v>
      </c>
      <c r="Q8" s="1">
        <f t="shared" ref="Q8:AA8" si="27">ROUND(Q7*Q6,2)</f>
        <v>0</v>
      </c>
      <c r="R8" s="1">
        <f t="shared" si="27"/>
        <v>0</v>
      </c>
      <c r="S8" s="1">
        <f t="shared" si="27"/>
        <v>0</v>
      </c>
      <c r="T8" s="1">
        <f t="shared" si="27"/>
        <v>0</v>
      </c>
      <c r="U8" s="1">
        <f t="shared" si="27"/>
        <v>0</v>
      </c>
      <c r="V8" s="1">
        <f t="shared" si="27"/>
        <v>0</v>
      </c>
      <c r="W8" s="1">
        <f t="shared" si="27"/>
        <v>0</v>
      </c>
      <c r="X8" s="1">
        <f t="shared" si="27"/>
        <v>0</v>
      </c>
      <c r="Y8" s="1">
        <f t="shared" si="27"/>
        <v>0</v>
      </c>
      <c r="Z8" s="1">
        <f t="shared" si="27"/>
        <v>0</v>
      </c>
      <c r="AA8" s="1">
        <f t="shared" si="27"/>
        <v>0</v>
      </c>
      <c r="AB8" s="4">
        <f t="shared" si="1"/>
        <v>0</v>
      </c>
      <c r="AC8" s="1">
        <f>ROUND(AC7*AC6,2)</f>
        <v>0</v>
      </c>
      <c r="AD8" s="1">
        <f t="shared" ref="AD8:AN8" si="28">ROUND(AD7*AD6,2)</f>
        <v>0</v>
      </c>
      <c r="AE8" s="1">
        <f t="shared" si="28"/>
        <v>0</v>
      </c>
      <c r="AF8" s="1">
        <f t="shared" si="28"/>
        <v>0</v>
      </c>
      <c r="AG8" s="1">
        <f t="shared" si="28"/>
        <v>0</v>
      </c>
      <c r="AH8" s="1">
        <f t="shared" si="28"/>
        <v>0</v>
      </c>
      <c r="AI8" s="1">
        <f t="shared" si="28"/>
        <v>0</v>
      </c>
      <c r="AJ8" s="1">
        <f t="shared" si="28"/>
        <v>0</v>
      </c>
      <c r="AK8" s="1">
        <f t="shared" si="28"/>
        <v>0</v>
      </c>
      <c r="AL8" s="1">
        <f t="shared" si="28"/>
        <v>0</v>
      </c>
      <c r="AM8" s="1">
        <f t="shared" si="28"/>
        <v>0</v>
      </c>
      <c r="AN8" s="1">
        <f t="shared" si="28"/>
        <v>0</v>
      </c>
      <c r="AO8" s="4">
        <f t="shared" si="2"/>
        <v>0</v>
      </c>
    </row>
    <row r="9" spans="1:41" x14ac:dyDescent="0.3">
      <c r="A9" s="63"/>
      <c r="B9" s="4" t="s">
        <v>65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4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4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4"/>
    </row>
    <row r="10" spans="1:41" ht="29.4" customHeight="1" x14ac:dyDescent="0.3">
      <c r="A10" s="64"/>
      <c r="B10" s="50" t="s">
        <v>66</v>
      </c>
      <c r="C10" s="1">
        <f>ROUND(C9*C5,2)</f>
        <v>0</v>
      </c>
      <c r="D10" s="1">
        <f t="shared" ref="D10:N10" si="29">ROUND(D9*D5,2)</f>
        <v>0</v>
      </c>
      <c r="E10" s="1">
        <f t="shared" si="29"/>
        <v>0</v>
      </c>
      <c r="F10" s="1">
        <f t="shared" si="29"/>
        <v>0</v>
      </c>
      <c r="G10" s="1">
        <f t="shared" si="29"/>
        <v>0</v>
      </c>
      <c r="H10" s="1">
        <f t="shared" si="29"/>
        <v>0</v>
      </c>
      <c r="I10" s="1">
        <f t="shared" si="29"/>
        <v>0</v>
      </c>
      <c r="J10" s="1">
        <f t="shared" si="29"/>
        <v>0</v>
      </c>
      <c r="K10" s="1">
        <f t="shared" si="29"/>
        <v>0</v>
      </c>
      <c r="L10" s="1">
        <f t="shared" si="29"/>
        <v>0</v>
      </c>
      <c r="M10" s="1">
        <f t="shared" si="29"/>
        <v>0</v>
      </c>
      <c r="N10" s="1">
        <f t="shared" si="29"/>
        <v>0</v>
      </c>
      <c r="O10" s="4">
        <f t="shared" si="0"/>
        <v>0</v>
      </c>
      <c r="P10" s="1">
        <f>ROUND(P9*P5,2)</f>
        <v>0</v>
      </c>
      <c r="Q10" s="1">
        <f t="shared" ref="Q10:AA10" si="30">ROUND(Q9*Q5,2)</f>
        <v>0</v>
      </c>
      <c r="R10" s="1">
        <f t="shared" si="30"/>
        <v>0</v>
      </c>
      <c r="S10" s="1">
        <f t="shared" si="30"/>
        <v>0</v>
      </c>
      <c r="T10" s="1">
        <f t="shared" si="30"/>
        <v>0</v>
      </c>
      <c r="U10" s="1">
        <f t="shared" si="30"/>
        <v>0</v>
      </c>
      <c r="V10" s="1">
        <f t="shared" si="30"/>
        <v>0</v>
      </c>
      <c r="W10" s="1">
        <f t="shared" si="30"/>
        <v>0</v>
      </c>
      <c r="X10" s="1">
        <f t="shared" si="30"/>
        <v>0</v>
      </c>
      <c r="Y10" s="1">
        <f t="shared" si="30"/>
        <v>0</v>
      </c>
      <c r="Z10" s="1">
        <f t="shared" si="30"/>
        <v>0</v>
      </c>
      <c r="AA10" s="1">
        <f t="shared" si="30"/>
        <v>0</v>
      </c>
      <c r="AB10" s="4">
        <f t="shared" si="1"/>
        <v>0</v>
      </c>
      <c r="AC10" s="1">
        <f>ROUND(AC9*AC5,2)</f>
        <v>0</v>
      </c>
      <c r="AD10" s="1">
        <f t="shared" ref="AD10:AN10" si="31">ROUND(AD9*AD5,2)</f>
        <v>0</v>
      </c>
      <c r="AE10" s="1">
        <f t="shared" si="31"/>
        <v>0</v>
      </c>
      <c r="AF10" s="1">
        <f t="shared" si="31"/>
        <v>0</v>
      </c>
      <c r="AG10" s="1">
        <f t="shared" si="31"/>
        <v>0</v>
      </c>
      <c r="AH10" s="1">
        <f t="shared" si="31"/>
        <v>0</v>
      </c>
      <c r="AI10" s="1">
        <f t="shared" si="31"/>
        <v>0</v>
      </c>
      <c r="AJ10" s="1">
        <f t="shared" si="31"/>
        <v>0</v>
      </c>
      <c r="AK10" s="1">
        <f t="shared" si="31"/>
        <v>0</v>
      </c>
      <c r="AL10" s="1">
        <f t="shared" si="31"/>
        <v>0</v>
      </c>
      <c r="AM10" s="1">
        <f t="shared" si="31"/>
        <v>0</v>
      </c>
      <c r="AN10" s="1">
        <f t="shared" si="31"/>
        <v>0</v>
      </c>
      <c r="AO10" s="4">
        <f t="shared" si="2"/>
        <v>0</v>
      </c>
    </row>
    <row r="11" spans="1:41" x14ac:dyDescent="0.3">
      <c r="A11" s="65" t="s">
        <v>136</v>
      </c>
      <c r="B11" s="4" t="s">
        <v>61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4">
        <f t="shared" ref="O11:O13" si="32">SUM(C11:N11)</f>
        <v>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4">
        <f t="shared" ref="AB11:AB13" si="33">SUM(P11:AA11)</f>
        <v>0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4">
        <f t="shared" ref="AO11:AO13" si="34">SUM(AC11:AN11)</f>
        <v>0</v>
      </c>
    </row>
    <row r="12" spans="1:41" x14ac:dyDescent="0.3">
      <c r="A12" s="65"/>
      <c r="B12" s="4" t="s">
        <v>62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">
        <f t="shared" si="32"/>
        <v>0</v>
      </c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">
        <f t="shared" si="33"/>
        <v>0</v>
      </c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">
        <f t="shared" si="34"/>
        <v>0</v>
      </c>
    </row>
    <row r="13" spans="1:41" x14ac:dyDescent="0.3">
      <c r="A13" s="65"/>
      <c r="B13" s="4" t="s">
        <v>63</v>
      </c>
      <c r="C13" s="1">
        <f>C11-C12</f>
        <v>0</v>
      </c>
      <c r="D13" s="1">
        <f t="shared" ref="D13" si="35">D11-D12</f>
        <v>0</v>
      </c>
      <c r="E13" s="1">
        <f t="shared" ref="E13" si="36">E11-E12</f>
        <v>0</v>
      </c>
      <c r="F13" s="1">
        <f t="shared" ref="F13" si="37">F11-F12</f>
        <v>0</v>
      </c>
      <c r="G13" s="1">
        <f t="shared" ref="G13" si="38">G11-G12</f>
        <v>0</v>
      </c>
      <c r="H13" s="1">
        <f t="shared" ref="H13" si="39">H11-H12</f>
        <v>0</v>
      </c>
      <c r="I13" s="1">
        <f t="shared" ref="I13" si="40">I11-I12</f>
        <v>0</v>
      </c>
      <c r="J13" s="1">
        <f t="shared" ref="J13" si="41">J11-J12</f>
        <v>0</v>
      </c>
      <c r="K13" s="1">
        <f t="shared" ref="K13" si="42">K11-K12</f>
        <v>0</v>
      </c>
      <c r="L13" s="1">
        <f t="shared" ref="L13" si="43">L11-L12</f>
        <v>0</v>
      </c>
      <c r="M13" s="1">
        <f t="shared" ref="M13" si="44">M11-M12</f>
        <v>0</v>
      </c>
      <c r="N13" s="1">
        <f t="shared" ref="N13" si="45">N11-N12</f>
        <v>0</v>
      </c>
      <c r="O13" s="4">
        <f t="shared" si="32"/>
        <v>0</v>
      </c>
      <c r="P13" s="1">
        <f>P11-P12</f>
        <v>0</v>
      </c>
      <c r="Q13" s="1">
        <f t="shared" ref="Q13" si="46">Q11-Q12</f>
        <v>0</v>
      </c>
      <c r="R13" s="1">
        <f t="shared" ref="R13" si="47">R11-R12</f>
        <v>0</v>
      </c>
      <c r="S13" s="1">
        <f t="shared" ref="S13" si="48">S11-S12</f>
        <v>0</v>
      </c>
      <c r="T13" s="1">
        <f t="shared" ref="T13" si="49">T11-T12</f>
        <v>0</v>
      </c>
      <c r="U13" s="1">
        <f t="shared" ref="U13" si="50">U11-U12</f>
        <v>0</v>
      </c>
      <c r="V13" s="1">
        <f t="shared" ref="V13" si="51">V11-V12</f>
        <v>0</v>
      </c>
      <c r="W13" s="1">
        <f t="shared" ref="W13" si="52">W11-W12</f>
        <v>0</v>
      </c>
      <c r="X13" s="1">
        <f t="shared" ref="X13" si="53">X11-X12</f>
        <v>0</v>
      </c>
      <c r="Y13" s="1">
        <f t="shared" ref="Y13" si="54">Y11-Y12</f>
        <v>0</v>
      </c>
      <c r="Z13" s="1">
        <f t="shared" ref="Z13" si="55">Z11-Z12</f>
        <v>0</v>
      </c>
      <c r="AA13" s="1">
        <f t="shared" ref="AA13" si="56">AA11-AA12</f>
        <v>0</v>
      </c>
      <c r="AB13" s="4">
        <f t="shared" si="33"/>
        <v>0</v>
      </c>
      <c r="AC13" s="1">
        <f>AC11-AC12</f>
        <v>0</v>
      </c>
      <c r="AD13" s="1">
        <f t="shared" ref="AD13" si="57">AD11-AD12</f>
        <v>0</v>
      </c>
      <c r="AE13" s="1">
        <f t="shared" ref="AE13" si="58">AE11-AE12</f>
        <v>0</v>
      </c>
      <c r="AF13" s="1">
        <f t="shared" ref="AF13" si="59">AF11-AF12</f>
        <v>0</v>
      </c>
      <c r="AG13" s="1">
        <f t="shared" ref="AG13" si="60">AG11-AG12</f>
        <v>0</v>
      </c>
      <c r="AH13" s="1">
        <f t="shared" ref="AH13" si="61">AH11-AH12</f>
        <v>0</v>
      </c>
      <c r="AI13" s="1">
        <f t="shared" ref="AI13" si="62">AI11-AI12</f>
        <v>0</v>
      </c>
      <c r="AJ13" s="1">
        <f t="shared" ref="AJ13" si="63">AJ11-AJ12</f>
        <v>0</v>
      </c>
      <c r="AK13" s="1">
        <f t="shared" ref="AK13" si="64">AK11-AK12</f>
        <v>0</v>
      </c>
      <c r="AL13" s="1">
        <f t="shared" ref="AL13" si="65">AL11-AL12</f>
        <v>0</v>
      </c>
      <c r="AM13" s="1">
        <f t="shared" ref="AM13" si="66">AM11-AM12</f>
        <v>0</v>
      </c>
      <c r="AN13" s="1">
        <f t="shared" ref="AN13" si="67">AN11-AN12</f>
        <v>0</v>
      </c>
      <c r="AO13" s="4">
        <f t="shared" si="34"/>
        <v>0</v>
      </c>
    </row>
    <row r="14" spans="1:41" x14ac:dyDescent="0.3">
      <c r="A14" s="65"/>
      <c r="B14" s="4" t="s">
        <v>64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4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4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4"/>
    </row>
    <row r="15" spans="1:41" x14ac:dyDescent="0.3">
      <c r="A15" s="65"/>
      <c r="B15" s="4" t="s">
        <v>13</v>
      </c>
      <c r="C15" s="1">
        <f>ROUND(C14*C13,2)</f>
        <v>0</v>
      </c>
      <c r="D15" s="1">
        <f t="shared" ref="D15" si="68">ROUND(D14*D13,2)</f>
        <v>0</v>
      </c>
      <c r="E15" s="1">
        <f t="shared" ref="E15" si="69">ROUND(E14*E13,2)</f>
        <v>0</v>
      </c>
      <c r="F15" s="1">
        <f t="shared" ref="F15" si="70">ROUND(F14*F13,2)</f>
        <v>0</v>
      </c>
      <c r="G15" s="1">
        <f t="shared" ref="G15" si="71">ROUND(G14*G13,2)</f>
        <v>0</v>
      </c>
      <c r="H15" s="1">
        <f t="shared" ref="H15" si="72">ROUND(H14*H13,2)</f>
        <v>0</v>
      </c>
      <c r="I15" s="1">
        <f t="shared" ref="I15" si="73">ROUND(I14*I13,2)</f>
        <v>0</v>
      </c>
      <c r="J15" s="1">
        <f t="shared" ref="J15" si="74">ROUND(J14*J13,2)</f>
        <v>0</v>
      </c>
      <c r="K15" s="1">
        <f t="shared" ref="K15" si="75">ROUND(K14*K13,2)</f>
        <v>0</v>
      </c>
      <c r="L15" s="1">
        <f t="shared" ref="L15" si="76">ROUND(L14*L13,2)</f>
        <v>0</v>
      </c>
      <c r="M15" s="1">
        <f t="shared" ref="M15" si="77">ROUND(M14*M13,2)</f>
        <v>0</v>
      </c>
      <c r="N15" s="1">
        <f t="shared" ref="N15" si="78">ROUND(N14*N13,2)</f>
        <v>0</v>
      </c>
      <c r="O15" s="4">
        <f t="shared" ref="O15" si="79">SUM(C15:N15)</f>
        <v>0</v>
      </c>
      <c r="P15" s="1">
        <f>ROUND(P14*P13,2)</f>
        <v>0</v>
      </c>
      <c r="Q15" s="1">
        <f t="shared" ref="Q15" si="80">ROUND(Q14*Q13,2)</f>
        <v>0</v>
      </c>
      <c r="R15" s="1">
        <f t="shared" ref="R15" si="81">ROUND(R14*R13,2)</f>
        <v>0</v>
      </c>
      <c r="S15" s="1">
        <f t="shared" ref="S15" si="82">ROUND(S14*S13,2)</f>
        <v>0</v>
      </c>
      <c r="T15" s="1">
        <f t="shared" ref="T15" si="83">ROUND(T14*T13,2)</f>
        <v>0</v>
      </c>
      <c r="U15" s="1">
        <f t="shared" ref="U15" si="84">ROUND(U14*U13,2)</f>
        <v>0</v>
      </c>
      <c r="V15" s="1">
        <f t="shared" ref="V15" si="85">ROUND(V14*V13,2)</f>
        <v>0</v>
      </c>
      <c r="W15" s="1">
        <f t="shared" ref="W15" si="86">ROUND(W14*W13,2)</f>
        <v>0</v>
      </c>
      <c r="X15" s="1">
        <f t="shared" ref="X15" si="87">ROUND(X14*X13,2)</f>
        <v>0</v>
      </c>
      <c r="Y15" s="1">
        <f t="shared" ref="Y15" si="88">ROUND(Y14*Y13,2)</f>
        <v>0</v>
      </c>
      <c r="Z15" s="1">
        <f t="shared" ref="Z15" si="89">ROUND(Z14*Z13,2)</f>
        <v>0</v>
      </c>
      <c r="AA15" s="1">
        <f t="shared" ref="AA15" si="90">ROUND(AA14*AA13,2)</f>
        <v>0</v>
      </c>
      <c r="AB15" s="4">
        <f t="shared" ref="AB15" si="91">SUM(P15:AA15)</f>
        <v>0</v>
      </c>
      <c r="AC15" s="1">
        <f>ROUND(AC14*AC13,2)</f>
        <v>0</v>
      </c>
      <c r="AD15" s="1">
        <f t="shared" ref="AD15" si="92">ROUND(AD14*AD13,2)</f>
        <v>0</v>
      </c>
      <c r="AE15" s="1">
        <f t="shared" ref="AE15" si="93">ROUND(AE14*AE13,2)</f>
        <v>0</v>
      </c>
      <c r="AF15" s="1">
        <f t="shared" ref="AF15" si="94">ROUND(AF14*AF13,2)</f>
        <v>0</v>
      </c>
      <c r="AG15" s="1">
        <f t="shared" ref="AG15" si="95">ROUND(AG14*AG13,2)</f>
        <v>0</v>
      </c>
      <c r="AH15" s="1">
        <f t="shared" ref="AH15" si="96">ROUND(AH14*AH13,2)</f>
        <v>0</v>
      </c>
      <c r="AI15" s="1">
        <f t="shared" ref="AI15" si="97">ROUND(AI14*AI13,2)</f>
        <v>0</v>
      </c>
      <c r="AJ15" s="1">
        <f t="shared" ref="AJ15" si="98">ROUND(AJ14*AJ13,2)</f>
        <v>0</v>
      </c>
      <c r="AK15" s="1">
        <f t="shared" ref="AK15" si="99">ROUND(AK14*AK13,2)</f>
        <v>0</v>
      </c>
      <c r="AL15" s="1">
        <f t="shared" ref="AL15" si="100">ROUND(AL14*AL13,2)</f>
        <v>0</v>
      </c>
      <c r="AM15" s="1">
        <f t="shared" ref="AM15" si="101">ROUND(AM14*AM13,2)</f>
        <v>0</v>
      </c>
      <c r="AN15" s="1">
        <f t="shared" ref="AN15" si="102">ROUND(AN14*AN13,2)</f>
        <v>0</v>
      </c>
      <c r="AO15" s="4">
        <f t="shared" ref="AO15" si="103">SUM(AC15:AN15)</f>
        <v>0</v>
      </c>
    </row>
    <row r="16" spans="1:41" x14ac:dyDescent="0.3">
      <c r="A16" s="65"/>
      <c r="B16" s="4" t="s">
        <v>65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4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4"/>
    </row>
    <row r="17" spans="1:41" ht="28.2" customHeight="1" x14ac:dyDescent="0.3">
      <c r="A17" s="65"/>
      <c r="B17" s="50" t="s">
        <v>66</v>
      </c>
      <c r="C17" s="1">
        <f>ROUND(C16*C12,2)</f>
        <v>0</v>
      </c>
      <c r="D17" s="1">
        <f t="shared" ref="D17" si="104">ROUND(D16*D12,2)</f>
        <v>0</v>
      </c>
      <c r="E17" s="1">
        <f t="shared" ref="E17" si="105">ROUND(E16*E12,2)</f>
        <v>0</v>
      </c>
      <c r="F17" s="1">
        <f t="shared" ref="F17" si="106">ROUND(F16*F12,2)</f>
        <v>0</v>
      </c>
      <c r="G17" s="1">
        <f t="shared" ref="G17" si="107">ROUND(G16*G12,2)</f>
        <v>0</v>
      </c>
      <c r="H17" s="1">
        <f t="shared" ref="H17" si="108">ROUND(H16*H12,2)</f>
        <v>0</v>
      </c>
      <c r="I17" s="1">
        <f t="shared" ref="I17" si="109">ROUND(I16*I12,2)</f>
        <v>0</v>
      </c>
      <c r="J17" s="1">
        <f t="shared" ref="J17" si="110">ROUND(J16*J12,2)</f>
        <v>0</v>
      </c>
      <c r="K17" s="1">
        <f t="shared" ref="K17" si="111">ROUND(K16*K12,2)</f>
        <v>0</v>
      </c>
      <c r="L17" s="1">
        <f t="shared" ref="L17" si="112">ROUND(L16*L12,2)</f>
        <v>0</v>
      </c>
      <c r="M17" s="1">
        <f t="shared" ref="M17" si="113">ROUND(M16*M12,2)</f>
        <v>0</v>
      </c>
      <c r="N17" s="1">
        <f t="shared" ref="N17" si="114">ROUND(N16*N12,2)</f>
        <v>0</v>
      </c>
      <c r="O17" s="4">
        <f t="shared" ref="O17:O18" si="115">SUM(C17:N17)</f>
        <v>0</v>
      </c>
      <c r="P17" s="1">
        <f>ROUND(P16*P12,2)</f>
        <v>0</v>
      </c>
      <c r="Q17" s="1">
        <f t="shared" ref="Q17" si="116">ROUND(Q16*Q12,2)</f>
        <v>0</v>
      </c>
      <c r="R17" s="1">
        <f t="shared" ref="R17" si="117">ROUND(R16*R12,2)</f>
        <v>0</v>
      </c>
      <c r="S17" s="1">
        <f t="shared" ref="S17" si="118">ROUND(S16*S12,2)</f>
        <v>0</v>
      </c>
      <c r="T17" s="1">
        <f t="shared" ref="T17" si="119">ROUND(T16*T12,2)</f>
        <v>0</v>
      </c>
      <c r="U17" s="1">
        <f t="shared" ref="U17" si="120">ROUND(U16*U12,2)</f>
        <v>0</v>
      </c>
      <c r="V17" s="1">
        <f t="shared" ref="V17" si="121">ROUND(V16*V12,2)</f>
        <v>0</v>
      </c>
      <c r="W17" s="1">
        <f t="shared" ref="W17" si="122">ROUND(W16*W12,2)</f>
        <v>0</v>
      </c>
      <c r="X17" s="1">
        <f t="shared" ref="X17" si="123">ROUND(X16*X12,2)</f>
        <v>0</v>
      </c>
      <c r="Y17" s="1">
        <f t="shared" ref="Y17" si="124">ROUND(Y16*Y12,2)</f>
        <v>0</v>
      </c>
      <c r="Z17" s="1">
        <f t="shared" ref="Z17" si="125">ROUND(Z16*Z12,2)</f>
        <v>0</v>
      </c>
      <c r="AA17" s="1">
        <f t="shared" ref="AA17" si="126">ROUND(AA16*AA12,2)</f>
        <v>0</v>
      </c>
      <c r="AB17" s="4">
        <f t="shared" ref="AB17" si="127">SUM(P17:AA17)</f>
        <v>0</v>
      </c>
      <c r="AC17" s="1">
        <f>ROUND(AC16*AC12,2)</f>
        <v>0</v>
      </c>
      <c r="AD17" s="1">
        <f t="shared" ref="AD17" si="128">ROUND(AD16*AD12,2)</f>
        <v>0</v>
      </c>
      <c r="AE17" s="1">
        <f t="shared" ref="AE17" si="129">ROUND(AE16*AE12,2)</f>
        <v>0</v>
      </c>
      <c r="AF17" s="1">
        <f t="shared" ref="AF17" si="130">ROUND(AF16*AF12,2)</f>
        <v>0</v>
      </c>
      <c r="AG17" s="1">
        <f t="shared" ref="AG17" si="131">ROUND(AG16*AG12,2)</f>
        <v>0</v>
      </c>
      <c r="AH17" s="1">
        <f t="shared" ref="AH17" si="132">ROUND(AH16*AH12,2)</f>
        <v>0</v>
      </c>
      <c r="AI17" s="1">
        <f t="shared" ref="AI17" si="133">ROUND(AI16*AI12,2)</f>
        <v>0</v>
      </c>
      <c r="AJ17" s="1">
        <f t="shared" ref="AJ17" si="134">ROUND(AJ16*AJ12,2)</f>
        <v>0</v>
      </c>
      <c r="AK17" s="1">
        <f t="shared" ref="AK17" si="135">ROUND(AK16*AK12,2)</f>
        <v>0</v>
      </c>
      <c r="AL17" s="1">
        <f t="shared" ref="AL17" si="136">ROUND(AL16*AL12,2)</f>
        <v>0</v>
      </c>
      <c r="AM17" s="1">
        <f t="shared" ref="AM17" si="137">ROUND(AM16*AM12,2)</f>
        <v>0</v>
      </c>
      <c r="AN17" s="1">
        <f t="shared" ref="AN17" si="138">ROUND(AN16*AN12,2)</f>
        <v>0</v>
      </c>
      <c r="AO17" s="4">
        <f t="shared" ref="AO17" si="139">SUM(AC17:AN17)</f>
        <v>0</v>
      </c>
    </row>
    <row r="18" spans="1:41" ht="16.95" customHeight="1" x14ac:dyDescent="0.3">
      <c r="A18" s="61" t="s">
        <v>16</v>
      </c>
      <c r="B18" s="4" t="s">
        <v>14</v>
      </c>
      <c r="C18" s="1">
        <v>3000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4">
        <f t="shared" si="115"/>
        <v>3000</v>
      </c>
      <c r="P18" s="1">
        <v>3000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4"/>
      <c r="AC18" s="1">
        <v>3000</v>
      </c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4"/>
    </row>
    <row r="19" spans="1:41" ht="18" customHeight="1" x14ac:dyDescent="0.3">
      <c r="A19" s="61"/>
      <c r="B19" s="4" t="s">
        <v>15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4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4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4"/>
    </row>
    <row r="20" spans="1:41" x14ac:dyDescent="0.3">
      <c r="A20" s="61"/>
      <c r="B20" s="4" t="s">
        <v>16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4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4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4"/>
    </row>
    <row r="22" spans="1:41" x14ac:dyDescent="0.3">
      <c r="B22" s="8"/>
    </row>
  </sheetData>
  <mergeCells count="6">
    <mergeCell ref="A18:A20"/>
    <mergeCell ref="AC2:AO2"/>
    <mergeCell ref="P2:AB2"/>
    <mergeCell ref="C2:O2"/>
    <mergeCell ref="A4:A10"/>
    <mergeCell ref="A11:A17"/>
  </mergeCells>
  <phoneticPr fontId="1" type="noConversion"/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6018F-A53F-4322-90B3-A7B89B5F36B6}">
  <sheetPr>
    <tabColor rgb="FFFFC000"/>
  </sheetPr>
  <dimension ref="B2:Z16"/>
  <sheetViews>
    <sheetView topLeftCell="B1" zoomScaleNormal="100" workbookViewId="0">
      <selection activeCell="B20" sqref="B20"/>
    </sheetView>
  </sheetViews>
  <sheetFormatPr defaultRowHeight="14.4" x14ac:dyDescent="0.3"/>
  <cols>
    <col min="2" max="2" width="37.5546875" bestFit="1" customWidth="1"/>
    <col min="3" max="3" width="11.44140625" bestFit="1" customWidth="1"/>
    <col min="4" max="22" width="9.5546875" bestFit="1" customWidth="1"/>
  </cols>
  <sheetData>
    <row r="2" spans="2:26" x14ac:dyDescent="0.3">
      <c r="B2" s="53" t="s">
        <v>133</v>
      </c>
    </row>
    <row r="3" spans="2:26" x14ac:dyDescent="0.3">
      <c r="B3" s="45" t="s">
        <v>67</v>
      </c>
      <c r="C3" s="46" t="s">
        <v>100</v>
      </c>
      <c r="D3" s="46" t="s">
        <v>101</v>
      </c>
      <c r="E3" s="46" t="s">
        <v>102</v>
      </c>
      <c r="F3" s="46" t="s">
        <v>103</v>
      </c>
      <c r="G3" s="46" t="s">
        <v>104</v>
      </c>
      <c r="H3" s="46" t="s">
        <v>105</v>
      </c>
      <c r="I3" s="46" t="s">
        <v>106</v>
      </c>
      <c r="J3" s="46" t="s">
        <v>107</v>
      </c>
      <c r="K3" s="46" t="s">
        <v>108</v>
      </c>
      <c r="L3" s="46" t="s">
        <v>109</v>
      </c>
      <c r="M3" s="46" t="s">
        <v>110</v>
      </c>
      <c r="N3" s="46" t="s">
        <v>140</v>
      </c>
      <c r="O3" s="46" t="s">
        <v>112</v>
      </c>
      <c r="P3" s="46" t="s">
        <v>113</v>
      </c>
      <c r="Q3" s="46" t="s">
        <v>141</v>
      </c>
      <c r="R3" s="46" t="s">
        <v>115</v>
      </c>
      <c r="S3" s="46" t="s">
        <v>116</v>
      </c>
      <c r="T3" s="46" t="s">
        <v>117</v>
      </c>
      <c r="U3" s="46" t="s">
        <v>142</v>
      </c>
      <c r="V3" s="46" t="s">
        <v>119</v>
      </c>
    </row>
    <row r="4" spans="2:26" ht="6" customHeight="1" x14ac:dyDescent="0.3">
      <c r="B4" s="66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8"/>
    </row>
    <row r="5" spans="2:26" ht="28.8" x14ac:dyDescent="0.3">
      <c r="B5" s="40" t="s">
        <v>68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f t="shared" ref="R5:V5" si="0">Q5</f>
        <v>0</v>
      </c>
      <c r="S5" s="19">
        <f t="shared" si="0"/>
        <v>0</v>
      </c>
      <c r="T5" s="19">
        <f t="shared" si="0"/>
        <v>0</v>
      </c>
      <c r="U5" s="19">
        <f t="shared" si="0"/>
        <v>0</v>
      </c>
      <c r="V5" s="19">
        <f t="shared" si="0"/>
        <v>0</v>
      </c>
      <c r="W5" s="36"/>
      <c r="X5" s="36"/>
      <c r="Y5" s="36"/>
      <c r="Z5" s="36"/>
    </row>
    <row r="6" spans="2:26" ht="6" customHeight="1" x14ac:dyDescent="0.3">
      <c r="B6" s="66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8"/>
      <c r="W6" s="36"/>
      <c r="X6" s="36"/>
      <c r="Y6" s="36"/>
      <c r="Z6" s="36"/>
    </row>
    <row r="7" spans="2:26" x14ac:dyDescent="0.3">
      <c r="B7" s="1" t="s">
        <v>69</v>
      </c>
      <c r="C7" s="19">
        <f>-'Darbības izmaksas'!O11</f>
        <v>-2357.7599999999998</v>
      </c>
      <c r="D7" s="19">
        <f>-'Darbības izmaksas'!AB11</f>
        <v>-2357.7599999999998</v>
      </c>
      <c r="E7" s="19">
        <f>-'Darbības izmaksas'!AO11</f>
        <v>-2357.7599999999998</v>
      </c>
      <c r="F7" s="19">
        <f>E7</f>
        <v>-2357.7599999999998</v>
      </c>
      <c r="G7" s="19">
        <f t="shared" ref="G7:V7" si="1">F7</f>
        <v>-2357.7599999999998</v>
      </c>
      <c r="H7" s="19">
        <f t="shared" si="1"/>
        <v>-2357.7599999999998</v>
      </c>
      <c r="I7" s="19">
        <f t="shared" si="1"/>
        <v>-2357.7599999999998</v>
      </c>
      <c r="J7" s="19">
        <f t="shared" si="1"/>
        <v>-2357.7599999999998</v>
      </c>
      <c r="K7" s="19">
        <f t="shared" si="1"/>
        <v>-2357.7599999999998</v>
      </c>
      <c r="L7" s="19">
        <f t="shared" si="1"/>
        <v>-2357.7599999999998</v>
      </c>
      <c r="M7" s="19">
        <f t="shared" si="1"/>
        <v>-2357.7599999999998</v>
      </c>
      <c r="N7" s="19">
        <f t="shared" si="1"/>
        <v>-2357.7599999999998</v>
      </c>
      <c r="O7" s="19">
        <f t="shared" si="1"/>
        <v>-2357.7599999999998</v>
      </c>
      <c r="P7" s="19">
        <f t="shared" si="1"/>
        <v>-2357.7599999999998</v>
      </c>
      <c r="Q7" s="19">
        <f t="shared" si="1"/>
        <v>-2357.7599999999998</v>
      </c>
      <c r="R7" s="19">
        <f t="shared" si="1"/>
        <v>-2357.7599999999998</v>
      </c>
      <c r="S7" s="19">
        <f t="shared" si="1"/>
        <v>-2357.7599999999998</v>
      </c>
      <c r="T7" s="19">
        <f t="shared" si="1"/>
        <v>-2357.7599999999998</v>
      </c>
      <c r="U7" s="19">
        <f t="shared" si="1"/>
        <v>-2357.7599999999998</v>
      </c>
      <c r="V7" s="19">
        <f t="shared" si="1"/>
        <v>-2357.7599999999998</v>
      </c>
      <c r="W7" s="36"/>
      <c r="X7" s="36"/>
      <c r="Y7" s="36"/>
      <c r="Z7" s="36"/>
    </row>
    <row r="8" spans="2:26" x14ac:dyDescent="0.3">
      <c r="B8" s="1" t="s">
        <v>70</v>
      </c>
      <c r="C8" s="19"/>
      <c r="D8" s="19"/>
      <c r="E8" s="19"/>
      <c r="F8" s="19"/>
      <c r="G8" s="19"/>
      <c r="H8" s="19">
        <f>-500</f>
        <v>-500</v>
      </c>
      <c r="I8" s="19">
        <f>H8</f>
        <v>-500</v>
      </c>
      <c r="J8" s="19">
        <f t="shared" ref="J8:V8" si="2">I8</f>
        <v>-500</v>
      </c>
      <c r="K8" s="19">
        <f t="shared" si="2"/>
        <v>-500</v>
      </c>
      <c r="L8" s="19">
        <f t="shared" si="2"/>
        <v>-500</v>
      </c>
      <c r="M8" s="19">
        <f t="shared" si="2"/>
        <v>-500</v>
      </c>
      <c r="N8" s="19">
        <f t="shared" si="2"/>
        <v>-500</v>
      </c>
      <c r="O8" s="19">
        <f t="shared" si="2"/>
        <v>-500</v>
      </c>
      <c r="P8" s="19">
        <f t="shared" si="2"/>
        <v>-500</v>
      </c>
      <c r="Q8" s="19">
        <f t="shared" si="2"/>
        <v>-500</v>
      </c>
      <c r="R8" s="19">
        <f t="shared" si="2"/>
        <v>-500</v>
      </c>
      <c r="S8" s="19">
        <f t="shared" si="2"/>
        <v>-500</v>
      </c>
      <c r="T8" s="19">
        <f t="shared" si="2"/>
        <v>-500</v>
      </c>
      <c r="U8" s="19">
        <f t="shared" si="2"/>
        <v>-500</v>
      </c>
      <c r="V8" s="19">
        <f t="shared" si="2"/>
        <v>-500</v>
      </c>
      <c r="W8" s="36"/>
      <c r="X8" s="36"/>
      <c r="Y8" s="36"/>
      <c r="Z8" s="36"/>
    </row>
    <row r="9" spans="2:26" ht="6" customHeight="1" x14ac:dyDescent="0.3">
      <c r="B9" s="66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8"/>
      <c r="W9" s="36"/>
      <c r="X9" s="36"/>
      <c r="Y9" s="36"/>
      <c r="Z9" s="36"/>
    </row>
    <row r="10" spans="2:26" x14ac:dyDescent="0.3">
      <c r="B10" s="1" t="s">
        <v>71</v>
      </c>
      <c r="C10" s="19">
        <f>Grafiki!C37</f>
        <v>10192.02</v>
      </c>
      <c r="D10" s="19">
        <f>Grafiki!D37</f>
        <v>10497.71</v>
      </c>
      <c r="E10" s="19">
        <f>Grafiki!E37</f>
        <v>10812.7</v>
      </c>
      <c r="F10" s="19">
        <f>Grafiki!F37</f>
        <v>11137</v>
      </c>
      <c r="G10" s="19">
        <f>Grafiki!G37</f>
        <v>11471.21</v>
      </c>
      <c r="H10" s="19">
        <f>Grafiki!H37</f>
        <v>11815.35</v>
      </c>
      <c r="I10" s="19">
        <f>Grafiki!I37</f>
        <v>12170.03</v>
      </c>
      <c r="J10" s="19">
        <f>Grafiki!J37</f>
        <v>12535.25</v>
      </c>
      <c r="K10" s="19">
        <f>Grafiki!K37</f>
        <v>12911.01</v>
      </c>
      <c r="L10" s="19">
        <f>Grafiki!L37</f>
        <v>13298.55</v>
      </c>
      <c r="M10" s="19">
        <f>Grafiki!M37</f>
        <v>13298.55</v>
      </c>
      <c r="N10" s="19">
        <f>Grafiki!N37</f>
        <v>13298.55</v>
      </c>
      <c r="O10" s="19">
        <f>Grafiki!O37</f>
        <v>13298.55</v>
      </c>
      <c r="P10" s="19">
        <f>Grafiki!P37</f>
        <v>13298.55</v>
      </c>
      <c r="Q10" s="19">
        <f>Grafiki!Q37</f>
        <v>13298.55</v>
      </c>
      <c r="R10" s="19">
        <f>Grafiki!R37</f>
        <v>13298.55</v>
      </c>
      <c r="S10" s="19">
        <f>Grafiki!S37</f>
        <v>13298.55</v>
      </c>
      <c r="T10" s="19">
        <f>Grafiki!T37</f>
        <v>13298.55</v>
      </c>
      <c r="U10" s="19">
        <f>Grafiki!U37</f>
        <v>13298.55</v>
      </c>
      <c r="V10" s="19">
        <f>Grafiki!V37</f>
        <v>13298.55</v>
      </c>
      <c r="W10" s="36"/>
      <c r="X10" s="36"/>
      <c r="Y10" s="36"/>
      <c r="Z10" s="36"/>
    </row>
    <row r="11" spans="2:26" ht="6" customHeight="1" x14ac:dyDescent="0.3">
      <c r="B11" s="66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8"/>
      <c r="W11" s="36"/>
      <c r="X11" s="36"/>
      <c r="Y11" s="36"/>
      <c r="Z11" s="36"/>
    </row>
    <row r="12" spans="2:26" x14ac:dyDescent="0.3">
      <c r="B12" s="41" t="s">
        <v>72</v>
      </c>
      <c r="C12" s="42">
        <f>C10+C7+C5+C8</f>
        <v>7834.26</v>
      </c>
      <c r="D12" s="42">
        <f t="shared" ref="D12:V12" si="3">D10+D7+D5+D8</f>
        <v>8139.9499999999989</v>
      </c>
      <c r="E12" s="42">
        <f t="shared" si="3"/>
        <v>8454.94</v>
      </c>
      <c r="F12" s="42">
        <f t="shared" si="3"/>
        <v>8779.24</v>
      </c>
      <c r="G12" s="42">
        <f t="shared" si="3"/>
        <v>9113.4499999999989</v>
      </c>
      <c r="H12" s="42">
        <f t="shared" si="3"/>
        <v>8957.59</v>
      </c>
      <c r="I12" s="42">
        <f t="shared" si="3"/>
        <v>9312.27</v>
      </c>
      <c r="J12" s="42">
        <f t="shared" si="3"/>
        <v>9677.49</v>
      </c>
      <c r="K12" s="42">
        <f t="shared" si="3"/>
        <v>10053.25</v>
      </c>
      <c r="L12" s="42">
        <f t="shared" si="3"/>
        <v>10440.789999999999</v>
      </c>
      <c r="M12" s="42">
        <f t="shared" si="3"/>
        <v>10440.789999999999</v>
      </c>
      <c r="N12" s="42">
        <f t="shared" si="3"/>
        <v>10440.789999999999</v>
      </c>
      <c r="O12" s="42">
        <f t="shared" si="3"/>
        <v>10440.789999999999</v>
      </c>
      <c r="P12" s="42">
        <f t="shared" si="3"/>
        <v>10440.789999999999</v>
      </c>
      <c r="Q12" s="42">
        <f t="shared" si="3"/>
        <v>10440.789999999999</v>
      </c>
      <c r="R12" s="42">
        <f t="shared" si="3"/>
        <v>10440.789999999999</v>
      </c>
      <c r="S12" s="42">
        <f t="shared" si="3"/>
        <v>10440.789999999999</v>
      </c>
      <c r="T12" s="42">
        <f t="shared" si="3"/>
        <v>10440.789999999999</v>
      </c>
      <c r="U12" s="42">
        <f t="shared" si="3"/>
        <v>10440.789999999999</v>
      </c>
      <c r="V12" s="42">
        <f t="shared" si="3"/>
        <v>10440.789999999999</v>
      </c>
      <c r="W12" s="36"/>
      <c r="X12" s="36"/>
      <c r="Y12" s="36"/>
      <c r="Z12" s="36"/>
    </row>
    <row r="14" spans="2:26" x14ac:dyDescent="0.3">
      <c r="B14" s="43" t="s">
        <v>73</v>
      </c>
      <c r="C14" s="44">
        <f>NPV(0.07,C12:V12)</f>
        <v>99983.069174019183</v>
      </c>
    </row>
    <row r="16" spans="2:26" ht="43.2" x14ac:dyDescent="0.3">
      <c r="B16" s="40" t="s">
        <v>74</v>
      </c>
      <c r="C16" s="19">
        <f>C12-C5</f>
        <v>7834.26</v>
      </c>
      <c r="D16" s="19">
        <f t="shared" ref="D16:V16" si="4">D12-D5</f>
        <v>8139.9499999999989</v>
      </c>
      <c r="E16" s="19">
        <f t="shared" si="4"/>
        <v>8454.94</v>
      </c>
      <c r="F16" s="19">
        <f t="shared" si="4"/>
        <v>8779.24</v>
      </c>
      <c r="G16" s="19">
        <f t="shared" si="4"/>
        <v>9113.4499999999989</v>
      </c>
      <c r="H16" s="19">
        <f t="shared" si="4"/>
        <v>8957.59</v>
      </c>
      <c r="I16" s="19">
        <f t="shared" si="4"/>
        <v>9312.27</v>
      </c>
      <c r="J16" s="19">
        <f t="shared" si="4"/>
        <v>9677.49</v>
      </c>
      <c r="K16" s="19">
        <f t="shared" si="4"/>
        <v>10053.25</v>
      </c>
      <c r="L16" s="19">
        <f t="shared" si="4"/>
        <v>10440.789999999999</v>
      </c>
      <c r="M16" s="19">
        <f t="shared" si="4"/>
        <v>10440.789999999999</v>
      </c>
      <c r="N16" s="19">
        <f t="shared" si="4"/>
        <v>10440.789999999999</v>
      </c>
      <c r="O16" s="19">
        <f t="shared" si="4"/>
        <v>10440.789999999999</v>
      </c>
      <c r="P16" s="19">
        <f t="shared" si="4"/>
        <v>10440.789999999999</v>
      </c>
      <c r="Q16" s="19">
        <f t="shared" si="4"/>
        <v>10440.789999999999</v>
      </c>
      <c r="R16" s="19">
        <f t="shared" si="4"/>
        <v>10440.789999999999</v>
      </c>
      <c r="S16" s="19">
        <f t="shared" si="4"/>
        <v>10440.789999999999</v>
      </c>
      <c r="T16" s="19">
        <f t="shared" si="4"/>
        <v>10440.789999999999</v>
      </c>
      <c r="U16" s="19">
        <f t="shared" si="4"/>
        <v>10440.789999999999</v>
      </c>
      <c r="V16" s="19">
        <f t="shared" si="4"/>
        <v>10440.789999999999</v>
      </c>
    </row>
  </sheetData>
  <mergeCells count="4">
    <mergeCell ref="B4:V4"/>
    <mergeCell ref="B6:V6"/>
    <mergeCell ref="B9:V9"/>
    <mergeCell ref="B11:V11"/>
  </mergeCells>
  <pageMargins left="0.7" right="0.7" top="0.75" bottom="0.75" header="0.3" footer="0.3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B9A9-9E2B-4F2E-B63B-B240598ED3A7}">
  <sheetPr>
    <tabColor rgb="FF92D050"/>
  </sheetPr>
  <dimension ref="B1:V118"/>
  <sheetViews>
    <sheetView topLeftCell="A4" workbookViewId="0">
      <selection activeCell="C91" sqref="C91"/>
    </sheetView>
  </sheetViews>
  <sheetFormatPr defaultRowHeight="14.4" x14ac:dyDescent="0.3"/>
  <cols>
    <col min="2" max="2" width="37.21875" customWidth="1"/>
    <col min="3" max="3" width="12.6640625" bestFit="1" customWidth="1"/>
    <col min="4" max="4" width="12.5546875" bestFit="1" customWidth="1"/>
    <col min="5" max="5" width="14" bestFit="1" customWidth="1"/>
    <col min="15" max="15" width="17.44140625" customWidth="1"/>
    <col min="16" max="16" width="16.6640625" customWidth="1"/>
  </cols>
  <sheetData>
    <row r="1" spans="2:17" x14ac:dyDescent="0.3">
      <c r="B1" t="s">
        <v>137</v>
      </c>
    </row>
    <row r="3" spans="2:17" x14ac:dyDescent="0.3">
      <c r="B3" s="35" t="s">
        <v>75</v>
      </c>
      <c r="C3" s="35" t="s">
        <v>76</v>
      </c>
      <c r="D3" s="35" t="s">
        <v>77</v>
      </c>
      <c r="E3" s="35" t="s">
        <v>78</v>
      </c>
    </row>
    <row r="4" spans="2:17" x14ac:dyDescent="0.3">
      <c r="B4" s="1" t="s">
        <v>79</v>
      </c>
      <c r="C4" s="19">
        <v>502.81</v>
      </c>
      <c r="D4" s="19">
        <v>13429.32</v>
      </c>
      <c r="E4" s="19">
        <f t="shared" ref="E4:E15" si="0">C4-D4</f>
        <v>-12926.51</v>
      </c>
    </row>
    <row r="5" spans="2:17" ht="43.2" x14ac:dyDescent="0.3">
      <c r="B5" s="1" t="s">
        <v>80</v>
      </c>
      <c r="C5" s="19">
        <v>1129.49</v>
      </c>
      <c r="D5" s="19">
        <v>13951.28</v>
      </c>
      <c r="E5" s="19">
        <f t="shared" si="0"/>
        <v>-12821.79</v>
      </c>
      <c r="N5" s="37" t="s">
        <v>81</v>
      </c>
      <c r="O5" s="37" t="s">
        <v>82</v>
      </c>
      <c r="P5" s="37" t="s">
        <v>83</v>
      </c>
    </row>
    <row r="6" spans="2:17" x14ac:dyDescent="0.3">
      <c r="B6" s="1" t="s">
        <v>84</v>
      </c>
      <c r="C6" s="19">
        <v>2455.08</v>
      </c>
      <c r="D6" s="19">
        <v>13217.84</v>
      </c>
      <c r="E6" s="19">
        <f t="shared" si="0"/>
        <v>-10762.76</v>
      </c>
      <c r="N6" s="38">
        <v>2019</v>
      </c>
      <c r="O6" s="38" t="s">
        <v>85</v>
      </c>
      <c r="P6" s="38">
        <v>52.5</v>
      </c>
    </row>
    <row r="7" spans="2:17" x14ac:dyDescent="0.3">
      <c r="B7" s="1" t="s">
        <v>86</v>
      </c>
      <c r="C7" s="19">
        <v>3702.07</v>
      </c>
      <c r="D7" s="19">
        <v>11030.22</v>
      </c>
      <c r="E7" s="19">
        <f t="shared" si="0"/>
        <v>-7328.15</v>
      </c>
      <c r="N7" s="38">
        <v>2020</v>
      </c>
      <c r="O7" s="38" t="s">
        <v>87</v>
      </c>
      <c r="P7" s="38">
        <v>37.5</v>
      </c>
    </row>
    <row r="8" spans="2:17" x14ac:dyDescent="0.3">
      <c r="B8" s="1" t="s">
        <v>88</v>
      </c>
      <c r="C8" s="19">
        <v>4596.0600000000004</v>
      </c>
      <c r="D8" s="19">
        <v>10072.33</v>
      </c>
      <c r="E8" s="19">
        <f t="shared" si="0"/>
        <v>-5476.2699999999995</v>
      </c>
      <c r="N8" s="38">
        <v>2021</v>
      </c>
      <c r="O8" s="38" t="s">
        <v>89</v>
      </c>
      <c r="P8" s="38">
        <v>75</v>
      </c>
    </row>
    <row r="9" spans="2:17" x14ac:dyDescent="0.3">
      <c r="B9" s="34" t="s">
        <v>90</v>
      </c>
      <c r="C9" s="33">
        <v>4664.7299999999996</v>
      </c>
      <c r="D9" s="33">
        <v>6082.77</v>
      </c>
      <c r="E9" s="33">
        <f t="shared" si="0"/>
        <v>-1418.0400000000009</v>
      </c>
      <c r="N9" s="38">
        <v>2022</v>
      </c>
      <c r="O9" s="38" t="s">
        <v>91</v>
      </c>
      <c r="P9" s="38">
        <v>145</v>
      </c>
    </row>
    <row r="10" spans="2:17" x14ac:dyDescent="0.3">
      <c r="B10" s="34" t="s">
        <v>92</v>
      </c>
      <c r="C10" s="33">
        <v>4535.8900000000003</v>
      </c>
      <c r="D10" s="33">
        <v>5966.83</v>
      </c>
      <c r="E10" s="33">
        <f t="shared" si="0"/>
        <v>-1430.9399999999996</v>
      </c>
      <c r="N10" s="38">
        <v>2023</v>
      </c>
      <c r="O10" s="38" t="s">
        <v>93</v>
      </c>
      <c r="P10" s="38">
        <v>95</v>
      </c>
    </row>
    <row r="11" spans="2:17" x14ac:dyDescent="0.3">
      <c r="B11" s="34" t="s">
        <v>94</v>
      </c>
      <c r="C11" s="33">
        <v>3743.91</v>
      </c>
      <c r="D11" s="33">
        <v>6187.91</v>
      </c>
      <c r="E11" s="33">
        <f t="shared" si="0"/>
        <v>-2444</v>
      </c>
      <c r="N11" s="38">
        <v>2024</v>
      </c>
      <c r="O11" s="38" t="s">
        <v>95</v>
      </c>
      <c r="P11" s="38">
        <v>75</v>
      </c>
      <c r="Q11">
        <f>P11/P6</f>
        <v>1.4285714285714286</v>
      </c>
    </row>
    <row r="12" spans="2:17" x14ac:dyDescent="0.3">
      <c r="B12" s="1" t="s">
        <v>96</v>
      </c>
      <c r="C12" s="19">
        <v>2664.35</v>
      </c>
      <c r="D12" s="19">
        <v>11979.96</v>
      </c>
      <c r="E12" s="19">
        <f t="shared" si="0"/>
        <v>-9315.6099999999988</v>
      </c>
    </row>
    <row r="13" spans="2:17" x14ac:dyDescent="0.3">
      <c r="B13" s="1" t="s">
        <v>97</v>
      </c>
      <c r="C13" s="19">
        <v>1463.82</v>
      </c>
      <c r="D13" s="19">
        <v>14482.9</v>
      </c>
      <c r="E13" s="19">
        <f t="shared" si="0"/>
        <v>-13019.08</v>
      </c>
    </row>
    <row r="14" spans="2:17" x14ac:dyDescent="0.3">
      <c r="B14" s="1" t="s">
        <v>98</v>
      </c>
      <c r="C14" s="19">
        <v>499.43</v>
      </c>
      <c r="D14" s="19">
        <v>14910.56</v>
      </c>
      <c r="E14" s="19">
        <f t="shared" si="0"/>
        <v>-14411.13</v>
      </c>
    </row>
    <row r="15" spans="2:17" x14ac:dyDescent="0.3">
      <c r="B15" s="1" t="s">
        <v>99</v>
      </c>
      <c r="C15" s="19">
        <v>279.39999999999998</v>
      </c>
      <c r="D15" s="19">
        <v>13826.82</v>
      </c>
      <c r="E15" s="19">
        <f t="shared" si="0"/>
        <v>-13547.42</v>
      </c>
    </row>
    <row r="16" spans="2:17" x14ac:dyDescent="0.3">
      <c r="B16" s="1" t="s">
        <v>57</v>
      </c>
      <c r="C16" s="19">
        <f>SUM(C4:C15)</f>
        <v>30237.040000000001</v>
      </c>
      <c r="D16" s="1"/>
      <c r="E16" s="1"/>
    </row>
    <row r="18" spans="2:5" x14ac:dyDescent="0.3">
      <c r="B18" t="s">
        <v>138</v>
      </c>
    </row>
    <row r="20" spans="2:5" x14ac:dyDescent="0.3">
      <c r="B20" s="35" t="s">
        <v>75</v>
      </c>
      <c r="C20" s="35" t="s">
        <v>76</v>
      </c>
      <c r="D20" s="35" t="s">
        <v>77</v>
      </c>
      <c r="E20" s="35" t="s">
        <v>78</v>
      </c>
    </row>
    <row r="21" spans="2:5" x14ac:dyDescent="0.3">
      <c r="B21" s="1" t="s">
        <v>79</v>
      </c>
      <c r="C21" s="19">
        <v>591.24</v>
      </c>
      <c r="D21" s="19">
        <v>14216.68</v>
      </c>
      <c r="E21" s="19">
        <f t="shared" ref="E21:E32" si="1">C21-D21</f>
        <v>-13625.44</v>
      </c>
    </row>
    <row r="22" spans="2:5" x14ac:dyDescent="0.3">
      <c r="B22" s="1" t="s">
        <v>80</v>
      </c>
      <c r="C22" s="19">
        <v>1827.01</v>
      </c>
      <c r="D22" s="19">
        <v>14660.42</v>
      </c>
      <c r="E22" s="19">
        <f t="shared" si="1"/>
        <v>-12833.41</v>
      </c>
    </row>
    <row r="23" spans="2:5" x14ac:dyDescent="0.3">
      <c r="B23" s="1" t="s">
        <v>84</v>
      </c>
      <c r="C23" s="19">
        <v>2602.0500000000002</v>
      </c>
      <c r="D23" s="19">
        <v>13217.81</v>
      </c>
      <c r="E23" s="19">
        <f t="shared" si="1"/>
        <v>-10615.759999999998</v>
      </c>
    </row>
    <row r="24" spans="2:5" x14ac:dyDescent="0.3">
      <c r="B24" s="1" t="s">
        <v>86</v>
      </c>
      <c r="C24" s="19">
        <v>3761.55</v>
      </c>
      <c r="D24" s="19">
        <v>12721.97</v>
      </c>
      <c r="E24" s="19">
        <f t="shared" si="1"/>
        <v>-8960.4199999999983</v>
      </c>
    </row>
    <row r="25" spans="2:5" x14ac:dyDescent="0.3">
      <c r="B25" s="1" t="s">
        <v>88</v>
      </c>
      <c r="C25" s="19">
        <v>4575.8999999999996</v>
      </c>
      <c r="D25" s="19">
        <v>10070.32</v>
      </c>
      <c r="E25" s="19">
        <f t="shared" si="1"/>
        <v>-5494.42</v>
      </c>
    </row>
    <row r="26" spans="2:5" x14ac:dyDescent="0.3">
      <c r="B26" s="34" t="s">
        <v>90</v>
      </c>
      <c r="C26" s="33">
        <v>4620.97</v>
      </c>
      <c r="D26" s="33">
        <v>10161.25</v>
      </c>
      <c r="E26" s="33">
        <f t="shared" si="1"/>
        <v>-5540.28</v>
      </c>
    </row>
    <row r="27" spans="2:5" x14ac:dyDescent="0.3">
      <c r="B27" s="34" t="s">
        <v>92</v>
      </c>
      <c r="C27" s="33">
        <v>4570.3999999999996</v>
      </c>
      <c r="D27" s="33">
        <v>10643.32</v>
      </c>
      <c r="E27" s="33">
        <f t="shared" si="1"/>
        <v>-6072.92</v>
      </c>
    </row>
    <row r="28" spans="2:5" x14ac:dyDescent="0.3">
      <c r="B28" s="34" t="s">
        <v>94</v>
      </c>
      <c r="C28" s="33">
        <v>3785.15</v>
      </c>
      <c r="D28" s="33">
        <v>6187.91</v>
      </c>
      <c r="E28" s="33">
        <f t="shared" si="1"/>
        <v>-2402.7599999999998</v>
      </c>
    </row>
    <row r="29" spans="2:5" x14ac:dyDescent="0.3">
      <c r="B29" s="1" t="s">
        <v>96</v>
      </c>
      <c r="C29" s="19">
        <v>2812.08</v>
      </c>
      <c r="D29" s="19">
        <v>11199.26</v>
      </c>
      <c r="E29" s="19">
        <f t="shared" si="1"/>
        <v>-8387.18</v>
      </c>
    </row>
    <row r="30" spans="2:5" x14ac:dyDescent="0.3">
      <c r="B30" s="1" t="s">
        <v>97</v>
      </c>
      <c r="C30" s="19">
        <v>1654.24</v>
      </c>
      <c r="D30" s="19">
        <v>15271.79</v>
      </c>
      <c r="E30" s="19">
        <f t="shared" si="1"/>
        <v>-13617.550000000001</v>
      </c>
    </row>
    <row r="31" spans="2:5" x14ac:dyDescent="0.3">
      <c r="B31" s="1" t="s">
        <v>98</v>
      </c>
      <c r="C31" s="19">
        <v>583.57000000000005</v>
      </c>
      <c r="D31" s="19">
        <v>14964.15</v>
      </c>
      <c r="E31" s="19">
        <f t="shared" si="1"/>
        <v>-14380.58</v>
      </c>
    </row>
    <row r="32" spans="2:5" x14ac:dyDescent="0.3">
      <c r="B32" s="1" t="s">
        <v>99</v>
      </c>
      <c r="C32" s="19">
        <v>385.36</v>
      </c>
      <c r="D32" s="19">
        <v>18192.28</v>
      </c>
      <c r="E32" s="19">
        <f t="shared" si="1"/>
        <v>-17806.919999999998</v>
      </c>
    </row>
    <row r="33" spans="2:22" x14ac:dyDescent="0.3">
      <c r="B33" s="1" t="s">
        <v>57</v>
      </c>
      <c r="C33" s="19">
        <f>SUM(C21:C32)</f>
        <v>31769.520000000008</v>
      </c>
      <c r="D33" s="1"/>
      <c r="E33" s="1"/>
    </row>
    <row r="34" spans="2:22" x14ac:dyDescent="0.3">
      <c r="C34" t="s">
        <v>100</v>
      </c>
      <c r="D34" t="s">
        <v>101</v>
      </c>
      <c r="E34" t="s">
        <v>102</v>
      </c>
      <c r="F34" t="s">
        <v>103</v>
      </c>
      <c r="G34" t="s">
        <v>104</v>
      </c>
      <c r="H34" t="s">
        <v>105</v>
      </c>
      <c r="I34" t="s">
        <v>106</v>
      </c>
      <c r="J34" t="s">
        <v>107</v>
      </c>
      <c r="K34" t="s">
        <v>108</v>
      </c>
      <c r="L34" t="s">
        <v>109</v>
      </c>
      <c r="M34" t="s">
        <v>110</v>
      </c>
      <c r="N34" t="s">
        <v>111</v>
      </c>
      <c r="O34" t="s">
        <v>112</v>
      </c>
      <c r="P34" t="s">
        <v>113</v>
      </c>
      <c r="Q34" t="s">
        <v>114</v>
      </c>
      <c r="R34" t="s">
        <v>115</v>
      </c>
      <c r="S34" t="s">
        <v>116</v>
      </c>
      <c r="T34" t="s">
        <v>117</v>
      </c>
      <c r="U34" t="s">
        <v>118</v>
      </c>
      <c r="V34" t="s">
        <v>119</v>
      </c>
    </row>
    <row r="35" spans="2:22" x14ac:dyDescent="0.3">
      <c r="B35" t="s">
        <v>120</v>
      </c>
      <c r="C35" s="36">
        <f>C33+C16</f>
        <v>62006.560000000012</v>
      </c>
      <c r="D35" s="36">
        <f>C35</f>
        <v>62006.560000000012</v>
      </c>
      <c r="E35" s="36">
        <f t="shared" ref="E35:V35" si="2">D35</f>
        <v>62006.560000000012</v>
      </c>
      <c r="F35" s="36">
        <f t="shared" si="2"/>
        <v>62006.560000000012</v>
      </c>
      <c r="G35" s="36">
        <f t="shared" si="2"/>
        <v>62006.560000000012</v>
      </c>
      <c r="H35" s="36">
        <f t="shared" si="2"/>
        <v>62006.560000000012</v>
      </c>
      <c r="I35" s="36">
        <f t="shared" si="2"/>
        <v>62006.560000000012</v>
      </c>
      <c r="J35" s="36">
        <f t="shared" si="2"/>
        <v>62006.560000000012</v>
      </c>
      <c r="K35" s="36">
        <f t="shared" si="2"/>
        <v>62006.560000000012</v>
      </c>
      <c r="L35" s="36">
        <f t="shared" si="2"/>
        <v>62006.560000000012</v>
      </c>
      <c r="M35" s="36">
        <f t="shared" si="2"/>
        <v>62006.560000000012</v>
      </c>
      <c r="N35" s="36">
        <f t="shared" si="2"/>
        <v>62006.560000000012</v>
      </c>
      <c r="O35" s="36">
        <f t="shared" si="2"/>
        <v>62006.560000000012</v>
      </c>
      <c r="P35" s="36">
        <f t="shared" si="2"/>
        <v>62006.560000000012</v>
      </c>
      <c r="Q35" s="36">
        <f t="shared" si="2"/>
        <v>62006.560000000012</v>
      </c>
      <c r="R35" s="36">
        <f t="shared" si="2"/>
        <v>62006.560000000012</v>
      </c>
      <c r="S35" s="36">
        <f t="shared" si="2"/>
        <v>62006.560000000012</v>
      </c>
      <c r="T35" s="36">
        <f t="shared" si="2"/>
        <v>62006.560000000012</v>
      </c>
      <c r="U35" s="36">
        <f t="shared" si="2"/>
        <v>62006.560000000012</v>
      </c>
      <c r="V35" s="36">
        <f t="shared" si="2"/>
        <v>62006.560000000012</v>
      </c>
    </row>
    <row r="36" spans="2:22" x14ac:dyDescent="0.3">
      <c r="B36" t="s">
        <v>121</v>
      </c>
      <c r="C36">
        <v>0.16437000000000002</v>
      </c>
      <c r="D36">
        <f>ROUND((1+D39)*C36,5)</f>
        <v>0.16930000000000001</v>
      </c>
      <c r="E36">
        <f t="shared" ref="E36:O36" si="3">ROUND((1+E39)*D36,5)</f>
        <v>0.17438000000000001</v>
      </c>
      <c r="F36">
        <f t="shared" si="3"/>
        <v>0.17960999999999999</v>
      </c>
      <c r="G36">
        <f t="shared" si="3"/>
        <v>0.185</v>
      </c>
      <c r="H36">
        <f t="shared" si="3"/>
        <v>0.19055</v>
      </c>
      <c r="I36">
        <f t="shared" si="3"/>
        <v>0.19627</v>
      </c>
      <c r="J36">
        <f t="shared" si="3"/>
        <v>0.20216000000000001</v>
      </c>
      <c r="K36">
        <f t="shared" si="3"/>
        <v>0.20821999999999999</v>
      </c>
      <c r="L36">
        <f t="shared" si="3"/>
        <v>0.21446999999999999</v>
      </c>
      <c r="M36">
        <f t="shared" si="3"/>
        <v>0.21446999999999999</v>
      </c>
      <c r="N36">
        <f t="shared" si="3"/>
        <v>0.21446999999999999</v>
      </c>
      <c r="O36">
        <f t="shared" si="3"/>
        <v>0.21446999999999999</v>
      </c>
      <c r="P36">
        <f t="shared" ref="P36:V36" si="4">O36</f>
        <v>0.21446999999999999</v>
      </c>
      <c r="Q36">
        <f t="shared" si="4"/>
        <v>0.21446999999999999</v>
      </c>
      <c r="R36">
        <f t="shared" si="4"/>
        <v>0.21446999999999999</v>
      </c>
      <c r="S36">
        <f t="shared" si="4"/>
        <v>0.21446999999999999</v>
      </c>
      <c r="T36">
        <f t="shared" si="4"/>
        <v>0.21446999999999999</v>
      </c>
      <c r="U36">
        <f t="shared" si="4"/>
        <v>0.21446999999999999</v>
      </c>
      <c r="V36">
        <f t="shared" si="4"/>
        <v>0.21446999999999999</v>
      </c>
    </row>
    <row r="37" spans="2:22" x14ac:dyDescent="0.3">
      <c r="B37" t="s">
        <v>122</v>
      </c>
      <c r="C37">
        <f>ROUND(C36*C35,2)</f>
        <v>10192.02</v>
      </c>
      <c r="D37">
        <f>ROUND(D36*D35,2)</f>
        <v>10497.71</v>
      </c>
      <c r="E37">
        <f t="shared" ref="E37:R37" si="5">ROUND(E36*E35,2)</f>
        <v>10812.7</v>
      </c>
      <c r="F37">
        <f t="shared" si="5"/>
        <v>11137</v>
      </c>
      <c r="G37">
        <f t="shared" si="5"/>
        <v>11471.21</v>
      </c>
      <c r="H37">
        <f t="shared" si="5"/>
        <v>11815.35</v>
      </c>
      <c r="I37">
        <f t="shared" si="5"/>
        <v>12170.03</v>
      </c>
      <c r="J37">
        <f t="shared" si="5"/>
        <v>12535.25</v>
      </c>
      <c r="K37">
        <f t="shared" si="5"/>
        <v>12911.01</v>
      </c>
      <c r="L37">
        <f t="shared" si="5"/>
        <v>13298.55</v>
      </c>
      <c r="M37">
        <f t="shared" si="5"/>
        <v>13298.55</v>
      </c>
      <c r="N37">
        <f t="shared" si="5"/>
        <v>13298.55</v>
      </c>
      <c r="O37">
        <f t="shared" si="5"/>
        <v>13298.55</v>
      </c>
      <c r="P37">
        <f t="shared" si="5"/>
        <v>13298.55</v>
      </c>
      <c r="Q37">
        <f t="shared" si="5"/>
        <v>13298.55</v>
      </c>
      <c r="R37">
        <f t="shared" si="5"/>
        <v>13298.55</v>
      </c>
      <c r="S37">
        <f>ROUND(S36*S35,2)</f>
        <v>13298.55</v>
      </c>
      <c r="T37">
        <f>ROUND(T36*T35,2)</f>
        <v>13298.55</v>
      </c>
      <c r="U37">
        <f t="shared" ref="U37" si="6">ROUND(U36*U35,2)</f>
        <v>13298.55</v>
      </c>
      <c r="V37">
        <f t="shared" ref="V37" si="7">ROUND(V36*V35,2)</f>
        <v>13298.55</v>
      </c>
    </row>
    <row r="39" spans="2:22" x14ac:dyDescent="0.3">
      <c r="B39" t="s">
        <v>123</v>
      </c>
      <c r="D39" s="48">
        <v>0.03</v>
      </c>
      <c r="E39" s="39">
        <f>D39</f>
        <v>0.03</v>
      </c>
      <c r="F39" s="39">
        <f t="shared" ref="F39:L39" si="8">E39</f>
        <v>0.03</v>
      </c>
      <c r="G39" s="39">
        <f t="shared" si="8"/>
        <v>0.03</v>
      </c>
      <c r="H39" s="39">
        <f t="shared" si="8"/>
        <v>0.03</v>
      </c>
      <c r="I39" s="39">
        <f t="shared" si="8"/>
        <v>0.03</v>
      </c>
      <c r="J39" s="39">
        <f t="shared" si="8"/>
        <v>0.03</v>
      </c>
      <c r="K39" s="39">
        <f t="shared" si="8"/>
        <v>0.03</v>
      </c>
      <c r="L39" s="39">
        <f t="shared" si="8"/>
        <v>0.03</v>
      </c>
    </row>
    <row r="49" spans="2:14" x14ac:dyDescent="0.3">
      <c r="B49" t="s">
        <v>124</v>
      </c>
      <c r="C49" t="s">
        <v>79</v>
      </c>
      <c r="D49" t="s">
        <v>80</v>
      </c>
      <c r="E49" t="s">
        <v>84</v>
      </c>
      <c r="F49" t="s">
        <v>86</v>
      </c>
      <c r="G49" t="s">
        <v>88</v>
      </c>
      <c r="H49" t="s">
        <v>90</v>
      </c>
      <c r="I49" t="s">
        <v>92</v>
      </c>
      <c r="J49" t="s">
        <v>94</v>
      </c>
      <c r="K49" t="s">
        <v>96</v>
      </c>
      <c r="L49" t="s">
        <v>97</v>
      </c>
      <c r="M49" t="s">
        <v>98</v>
      </c>
      <c r="N49" t="s">
        <v>99</v>
      </c>
    </row>
    <row r="50" spans="2:14" x14ac:dyDescent="0.3">
      <c r="B50" t="s">
        <v>137</v>
      </c>
      <c r="C50">
        <v>502.81</v>
      </c>
      <c r="D50">
        <v>1129.49</v>
      </c>
      <c r="E50">
        <v>2455.08</v>
      </c>
      <c r="F50">
        <v>3702.07</v>
      </c>
      <c r="G50">
        <v>4596.0600000000004</v>
      </c>
      <c r="H50">
        <v>4664.7299999999996</v>
      </c>
      <c r="I50">
        <v>4535.8900000000003</v>
      </c>
      <c r="J50">
        <v>3743.91</v>
      </c>
      <c r="K50">
        <v>2664.35</v>
      </c>
      <c r="L50">
        <v>1463.82</v>
      </c>
      <c r="M50">
        <v>499.43</v>
      </c>
      <c r="N50">
        <v>279.39999999999998</v>
      </c>
    </row>
    <row r="51" spans="2:14" x14ac:dyDescent="0.3">
      <c r="B51" t="s">
        <v>138</v>
      </c>
      <c r="C51">
        <v>591.24</v>
      </c>
      <c r="D51">
        <v>1827.01</v>
      </c>
      <c r="E51">
        <v>2602.0500000000002</v>
      </c>
      <c r="F51">
        <v>3761.55</v>
      </c>
      <c r="G51">
        <v>4575.8999999999996</v>
      </c>
      <c r="H51">
        <v>4620.97</v>
      </c>
      <c r="I51">
        <v>4570.3999999999996</v>
      </c>
      <c r="J51">
        <v>3785.15</v>
      </c>
      <c r="K51">
        <v>2812.08</v>
      </c>
      <c r="L51">
        <v>1654.24</v>
      </c>
      <c r="M51">
        <v>583.57000000000005</v>
      </c>
      <c r="N51">
        <v>385.36</v>
      </c>
    </row>
    <row r="79" spans="2:15" x14ac:dyDescent="0.3">
      <c r="B79" s="4" t="s">
        <v>18</v>
      </c>
      <c r="C79" s="1">
        <f>Darbinieki!$B$6+Darbinieki!$E$6+Darbinieki!$H$6+Darbinieki!$K$6+Darbinieki!$N$6</f>
        <v>186.48</v>
      </c>
      <c r="D79" s="1">
        <f>Darbinieki!$B$6+Darbinieki!$E$6+Darbinieki!$H$6+Darbinieki!$K$6+Darbinieki!$N$6</f>
        <v>186.48</v>
      </c>
      <c r="E79" s="1">
        <f>Darbinieki!$B$6+Darbinieki!$E$6+Darbinieki!$H$6+Darbinieki!$K$6+Darbinieki!$N$6</f>
        <v>186.48</v>
      </c>
      <c r="F79" s="1">
        <f>Darbinieki!$B$6+Darbinieki!$E$6+Darbinieki!$H$6+Darbinieki!$K$6+Darbinieki!$N$6</f>
        <v>186.48</v>
      </c>
      <c r="G79" s="1">
        <f>Darbinieki!$B$6+Darbinieki!$E$6+Darbinieki!$H$6+Darbinieki!$K$6+Darbinieki!$N$6</f>
        <v>186.48</v>
      </c>
      <c r="H79" s="1">
        <f>Darbinieki!$B$6+Darbinieki!$E$6+Darbinieki!$H$6+Darbinieki!$K$6+Darbinieki!$N$6</f>
        <v>186.48</v>
      </c>
      <c r="I79" s="1">
        <f>Darbinieki!$B$6+Darbinieki!$E$6+Darbinieki!$H$6+Darbinieki!$K$6+Darbinieki!$N$6</f>
        <v>186.48</v>
      </c>
      <c r="J79" s="1">
        <f>Darbinieki!$B$6+Darbinieki!$E$6+Darbinieki!$H$6+Darbinieki!$K$6+Darbinieki!$N$6</f>
        <v>186.48</v>
      </c>
      <c r="K79" s="1">
        <f>Darbinieki!$B$6+Darbinieki!$E$6+Darbinieki!$H$6+Darbinieki!$K$6+Darbinieki!$N$6</f>
        <v>186.48</v>
      </c>
      <c r="L79" s="1">
        <f>Darbinieki!$B$6+Darbinieki!$E$6+Darbinieki!$H$6+Darbinieki!$K$6+Darbinieki!$N$6</f>
        <v>186.48</v>
      </c>
      <c r="M79" s="1">
        <f>Darbinieki!$B$6+Darbinieki!$E$6+Darbinieki!$H$6+Darbinieki!$K$6+Darbinieki!$N$6</f>
        <v>186.48</v>
      </c>
      <c r="N79" s="1">
        <f>Darbinieki!$B$6+Darbinieki!$E$6+Darbinieki!$H$6+Darbinieki!$K$6+Darbinieki!$N$6</f>
        <v>186.48</v>
      </c>
      <c r="O79" s="4">
        <f>SUM(C79:N79)</f>
        <v>2237.7599999999998</v>
      </c>
    </row>
    <row r="80" spans="2:15" x14ac:dyDescent="0.3">
      <c r="B80" s="4" t="s">
        <v>125</v>
      </c>
      <c r="C80" s="1">
        <v>0</v>
      </c>
      <c r="D80" s="1">
        <f>C80</f>
        <v>0</v>
      </c>
      <c r="E80" s="1">
        <f t="shared" ref="E80:N80" si="9">D80</f>
        <v>0</v>
      </c>
      <c r="F80" s="1">
        <f t="shared" si="9"/>
        <v>0</v>
      </c>
      <c r="G80" s="1">
        <f t="shared" si="9"/>
        <v>0</v>
      </c>
      <c r="H80" s="1">
        <f t="shared" si="9"/>
        <v>0</v>
      </c>
      <c r="I80" s="1">
        <f t="shared" si="9"/>
        <v>0</v>
      </c>
      <c r="J80" s="1">
        <f t="shared" si="9"/>
        <v>0</v>
      </c>
      <c r="K80" s="1">
        <f t="shared" si="9"/>
        <v>0</v>
      </c>
      <c r="L80" s="1">
        <f t="shared" si="9"/>
        <v>0</v>
      </c>
      <c r="M80" s="1">
        <f t="shared" si="9"/>
        <v>0</v>
      </c>
      <c r="N80" s="1">
        <f t="shared" si="9"/>
        <v>0</v>
      </c>
      <c r="O80" s="4">
        <f t="shared" ref="O80:O84" si="10">SUM(C80:N80)</f>
        <v>0</v>
      </c>
    </row>
    <row r="81" spans="2:22" x14ac:dyDescent="0.3">
      <c r="B81" s="4" t="s">
        <v>20</v>
      </c>
      <c r="C81" s="1">
        <f>10</f>
        <v>10</v>
      </c>
      <c r="D81" s="1">
        <f>10</f>
        <v>10</v>
      </c>
      <c r="E81" s="1">
        <f>10</f>
        <v>10</v>
      </c>
      <c r="F81" s="1">
        <f>10</f>
        <v>10</v>
      </c>
      <c r="G81" s="1">
        <f>10</f>
        <v>10</v>
      </c>
      <c r="H81" s="1">
        <f>10</f>
        <v>10</v>
      </c>
      <c r="I81" s="1">
        <f>10</f>
        <v>10</v>
      </c>
      <c r="J81" s="1">
        <f>10</f>
        <v>10</v>
      </c>
      <c r="K81" s="1">
        <f>10</f>
        <v>10</v>
      </c>
      <c r="L81" s="1">
        <f>10</f>
        <v>10</v>
      </c>
      <c r="M81" s="1">
        <f>10</f>
        <v>10</v>
      </c>
      <c r="N81" s="1">
        <f>10</f>
        <v>10</v>
      </c>
      <c r="O81" s="4">
        <f t="shared" si="10"/>
        <v>120</v>
      </c>
    </row>
    <row r="82" spans="2:22" x14ac:dyDescent="0.3">
      <c r="B82" s="4" t="s">
        <v>21</v>
      </c>
      <c r="C82" s="1">
        <f>400</f>
        <v>400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4">
        <f t="shared" si="10"/>
        <v>400</v>
      </c>
    </row>
    <row r="83" spans="2:22" x14ac:dyDescent="0.3">
      <c r="B83" s="4" t="s">
        <v>22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4">
        <f t="shared" si="10"/>
        <v>0</v>
      </c>
    </row>
    <row r="84" spans="2:22" x14ac:dyDescent="0.3">
      <c r="B84" s="4" t="s">
        <v>23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4">
        <f t="shared" si="10"/>
        <v>0</v>
      </c>
    </row>
    <row r="87" spans="2:22" x14ac:dyDescent="0.3">
      <c r="C87" t="s">
        <v>100</v>
      </c>
      <c r="D87" t="s">
        <v>101</v>
      </c>
      <c r="E87" t="s">
        <v>102</v>
      </c>
      <c r="F87" t="s">
        <v>103</v>
      </c>
      <c r="G87" t="s">
        <v>104</v>
      </c>
      <c r="H87" t="s">
        <v>105</v>
      </c>
      <c r="I87" t="s">
        <v>106</v>
      </c>
      <c r="J87" t="s">
        <v>107</v>
      </c>
      <c r="K87" t="s">
        <v>108</v>
      </c>
      <c r="L87" t="s">
        <v>109</v>
      </c>
      <c r="M87" t="s">
        <v>110</v>
      </c>
      <c r="N87" t="s">
        <v>111</v>
      </c>
      <c r="O87" t="s">
        <v>112</v>
      </c>
      <c r="P87" t="s">
        <v>113</v>
      </c>
      <c r="Q87" t="s">
        <v>114</v>
      </c>
      <c r="R87" t="s">
        <v>115</v>
      </c>
      <c r="S87" t="s">
        <v>116</v>
      </c>
      <c r="T87" t="s">
        <v>117</v>
      </c>
      <c r="U87" t="s">
        <v>118</v>
      </c>
      <c r="V87" t="s">
        <v>119</v>
      </c>
    </row>
    <row r="88" spans="2:22" x14ac:dyDescent="0.3">
      <c r="B88" t="s">
        <v>145</v>
      </c>
      <c r="C88">
        <f>'Darbības izmaksas'!O4</f>
        <v>2237.7599999999998</v>
      </c>
      <c r="D88">
        <f>'Darbības izmaksas'!AB4</f>
        <v>2237.7599999999998</v>
      </c>
      <c r="E88">
        <f>'Darbības izmaksas'!AO4</f>
        <v>2237.7599999999998</v>
      </c>
      <c r="F88">
        <f t="shared" ref="F88:H88" si="11">E88</f>
        <v>2237.7599999999998</v>
      </c>
      <c r="G88">
        <f t="shared" si="11"/>
        <v>2237.7599999999998</v>
      </c>
      <c r="H88">
        <f t="shared" si="11"/>
        <v>2237.7599999999998</v>
      </c>
      <c r="I88">
        <f t="shared" ref="I88:V88" si="12">H88</f>
        <v>2237.7599999999998</v>
      </c>
      <c r="J88">
        <f t="shared" si="12"/>
        <v>2237.7599999999998</v>
      </c>
      <c r="K88">
        <f t="shared" si="12"/>
        <v>2237.7599999999998</v>
      </c>
      <c r="L88">
        <f t="shared" si="12"/>
        <v>2237.7599999999998</v>
      </c>
      <c r="M88">
        <f t="shared" si="12"/>
        <v>2237.7599999999998</v>
      </c>
      <c r="N88">
        <f t="shared" si="12"/>
        <v>2237.7599999999998</v>
      </c>
      <c r="O88">
        <f t="shared" si="12"/>
        <v>2237.7599999999998</v>
      </c>
      <c r="P88">
        <f t="shared" si="12"/>
        <v>2237.7599999999998</v>
      </c>
      <c r="Q88">
        <f t="shared" si="12"/>
        <v>2237.7599999999998</v>
      </c>
      <c r="R88">
        <f t="shared" si="12"/>
        <v>2237.7599999999998</v>
      </c>
      <c r="S88">
        <f t="shared" si="12"/>
        <v>2237.7599999999998</v>
      </c>
      <c r="T88">
        <f t="shared" si="12"/>
        <v>2237.7599999999998</v>
      </c>
      <c r="U88">
        <f t="shared" si="12"/>
        <v>2237.7599999999998</v>
      </c>
      <c r="V88">
        <f t="shared" si="12"/>
        <v>2237.7599999999998</v>
      </c>
    </row>
    <row r="89" spans="2:22" x14ac:dyDescent="0.3">
      <c r="B89" t="s">
        <v>146</v>
      </c>
      <c r="C89">
        <v>0</v>
      </c>
      <c r="D89">
        <f t="shared" ref="D89:H92" si="13">C89</f>
        <v>0</v>
      </c>
      <c r="E89">
        <f t="shared" si="13"/>
        <v>0</v>
      </c>
      <c r="F89">
        <f t="shared" si="13"/>
        <v>0</v>
      </c>
      <c r="G89">
        <f t="shared" si="13"/>
        <v>0</v>
      </c>
      <c r="H89">
        <f t="shared" si="13"/>
        <v>0</v>
      </c>
      <c r="I89">
        <f t="shared" ref="I89:V89" si="14">H89</f>
        <v>0</v>
      </c>
      <c r="J89">
        <f t="shared" si="14"/>
        <v>0</v>
      </c>
      <c r="K89">
        <f t="shared" si="14"/>
        <v>0</v>
      </c>
      <c r="L89">
        <f t="shared" si="14"/>
        <v>0</v>
      </c>
      <c r="M89">
        <f t="shared" si="14"/>
        <v>0</v>
      </c>
      <c r="N89">
        <f t="shared" si="14"/>
        <v>0</v>
      </c>
      <c r="O89">
        <f t="shared" si="14"/>
        <v>0</v>
      </c>
      <c r="P89">
        <f t="shared" si="14"/>
        <v>0</v>
      </c>
      <c r="Q89">
        <f t="shared" si="14"/>
        <v>0</v>
      </c>
      <c r="R89">
        <f t="shared" si="14"/>
        <v>0</v>
      </c>
      <c r="S89">
        <f t="shared" si="14"/>
        <v>0</v>
      </c>
      <c r="T89">
        <f t="shared" si="14"/>
        <v>0</v>
      </c>
      <c r="U89">
        <f t="shared" si="14"/>
        <v>0</v>
      </c>
      <c r="V89">
        <f t="shared" si="14"/>
        <v>0</v>
      </c>
    </row>
    <row r="90" spans="2:22" x14ac:dyDescent="0.3">
      <c r="B90" t="s">
        <v>20</v>
      </c>
      <c r="C90">
        <v>120</v>
      </c>
      <c r="D90">
        <f t="shared" si="13"/>
        <v>120</v>
      </c>
      <c r="E90">
        <f t="shared" si="13"/>
        <v>120</v>
      </c>
      <c r="F90">
        <f t="shared" si="13"/>
        <v>120</v>
      </c>
      <c r="G90">
        <f t="shared" si="13"/>
        <v>120</v>
      </c>
      <c r="H90">
        <f t="shared" si="13"/>
        <v>120</v>
      </c>
      <c r="I90">
        <f t="shared" ref="I90:V90" si="15">H90</f>
        <v>120</v>
      </c>
      <c r="J90">
        <f t="shared" si="15"/>
        <v>120</v>
      </c>
      <c r="K90">
        <f t="shared" si="15"/>
        <v>120</v>
      </c>
      <c r="L90">
        <f t="shared" si="15"/>
        <v>120</v>
      </c>
      <c r="M90">
        <f t="shared" si="15"/>
        <v>120</v>
      </c>
      <c r="N90">
        <f t="shared" si="15"/>
        <v>120</v>
      </c>
      <c r="O90">
        <f t="shared" si="15"/>
        <v>120</v>
      </c>
      <c r="P90">
        <f t="shared" si="15"/>
        <v>120</v>
      </c>
      <c r="Q90">
        <f t="shared" si="15"/>
        <v>120</v>
      </c>
      <c r="R90">
        <f t="shared" si="15"/>
        <v>120</v>
      </c>
      <c r="S90">
        <f t="shared" si="15"/>
        <v>120</v>
      </c>
      <c r="T90">
        <f t="shared" si="15"/>
        <v>120</v>
      </c>
      <c r="U90">
        <f t="shared" si="15"/>
        <v>120</v>
      </c>
      <c r="V90">
        <f t="shared" si="15"/>
        <v>120</v>
      </c>
    </row>
    <row r="91" spans="2:22" x14ac:dyDescent="0.3">
      <c r="B91" t="s">
        <v>21</v>
      </c>
      <c r="C91">
        <v>400</v>
      </c>
      <c r="D91">
        <f t="shared" si="13"/>
        <v>400</v>
      </c>
      <c r="E91">
        <f t="shared" si="13"/>
        <v>400</v>
      </c>
      <c r="F91">
        <f t="shared" si="13"/>
        <v>400</v>
      </c>
      <c r="G91">
        <f t="shared" si="13"/>
        <v>400</v>
      </c>
      <c r="H91">
        <f t="shared" si="13"/>
        <v>400</v>
      </c>
      <c r="I91">
        <f t="shared" ref="I91:V91" si="16">H91</f>
        <v>400</v>
      </c>
      <c r="J91">
        <f t="shared" si="16"/>
        <v>400</v>
      </c>
      <c r="K91">
        <f t="shared" si="16"/>
        <v>400</v>
      </c>
      <c r="L91">
        <f t="shared" si="16"/>
        <v>400</v>
      </c>
      <c r="M91">
        <f t="shared" si="16"/>
        <v>400</v>
      </c>
      <c r="N91">
        <f t="shared" si="16"/>
        <v>400</v>
      </c>
      <c r="O91">
        <f t="shared" si="16"/>
        <v>400</v>
      </c>
      <c r="P91">
        <f t="shared" si="16"/>
        <v>400</v>
      </c>
      <c r="Q91">
        <f t="shared" si="16"/>
        <v>400</v>
      </c>
      <c r="R91">
        <f t="shared" si="16"/>
        <v>400</v>
      </c>
      <c r="S91">
        <f t="shared" si="16"/>
        <v>400</v>
      </c>
      <c r="T91">
        <f t="shared" si="16"/>
        <v>400</v>
      </c>
      <c r="U91">
        <f t="shared" si="16"/>
        <v>400</v>
      </c>
      <c r="V91">
        <f t="shared" si="16"/>
        <v>400</v>
      </c>
    </row>
    <row r="92" spans="2:22" x14ac:dyDescent="0.3">
      <c r="B92" t="s">
        <v>22</v>
      </c>
      <c r="C92">
        <v>0</v>
      </c>
      <c r="D92">
        <f t="shared" si="13"/>
        <v>0</v>
      </c>
      <c r="E92">
        <f t="shared" si="13"/>
        <v>0</v>
      </c>
      <c r="F92">
        <f t="shared" si="13"/>
        <v>0</v>
      </c>
      <c r="G92">
        <f t="shared" si="13"/>
        <v>0</v>
      </c>
      <c r="H92">
        <f t="shared" si="13"/>
        <v>0</v>
      </c>
      <c r="I92">
        <f t="shared" ref="I92:V92" si="17">H92</f>
        <v>0</v>
      </c>
      <c r="J92">
        <f t="shared" si="17"/>
        <v>0</v>
      </c>
      <c r="K92">
        <f t="shared" si="17"/>
        <v>0</v>
      </c>
      <c r="L92">
        <f t="shared" si="17"/>
        <v>0</v>
      </c>
      <c r="M92">
        <f t="shared" si="17"/>
        <v>0</v>
      </c>
      <c r="N92">
        <f t="shared" si="17"/>
        <v>0</v>
      </c>
      <c r="O92">
        <f t="shared" si="17"/>
        <v>0</v>
      </c>
      <c r="P92">
        <f t="shared" si="17"/>
        <v>0</v>
      </c>
      <c r="Q92">
        <f t="shared" si="17"/>
        <v>0</v>
      </c>
      <c r="R92">
        <f t="shared" si="17"/>
        <v>0</v>
      </c>
      <c r="S92">
        <f t="shared" si="17"/>
        <v>0</v>
      </c>
      <c r="T92">
        <f t="shared" si="17"/>
        <v>0</v>
      </c>
      <c r="U92">
        <f t="shared" si="17"/>
        <v>0</v>
      </c>
      <c r="V92">
        <f t="shared" si="17"/>
        <v>0</v>
      </c>
    </row>
    <row r="93" spans="2:22" x14ac:dyDescent="0.3">
      <c r="B93" t="s">
        <v>23</v>
      </c>
      <c r="H93">
        <v>500</v>
      </c>
      <c r="I93">
        <f>H93</f>
        <v>500</v>
      </c>
      <c r="J93">
        <f t="shared" ref="J93:V93" si="18">I93</f>
        <v>500</v>
      </c>
      <c r="K93">
        <f t="shared" si="18"/>
        <v>500</v>
      </c>
      <c r="L93">
        <f t="shared" si="18"/>
        <v>500</v>
      </c>
      <c r="M93">
        <f t="shared" si="18"/>
        <v>500</v>
      </c>
      <c r="N93">
        <f t="shared" si="18"/>
        <v>500</v>
      </c>
      <c r="O93">
        <f t="shared" si="18"/>
        <v>500</v>
      </c>
      <c r="P93">
        <f t="shared" si="18"/>
        <v>500</v>
      </c>
      <c r="Q93">
        <f t="shared" si="18"/>
        <v>500</v>
      </c>
      <c r="R93">
        <f t="shared" si="18"/>
        <v>500</v>
      </c>
      <c r="S93">
        <f t="shared" si="18"/>
        <v>500</v>
      </c>
      <c r="T93">
        <f t="shared" si="18"/>
        <v>500</v>
      </c>
      <c r="U93">
        <f t="shared" si="18"/>
        <v>500</v>
      </c>
      <c r="V93">
        <f t="shared" si="18"/>
        <v>500</v>
      </c>
    </row>
    <row r="113" spans="2:22" x14ac:dyDescent="0.3">
      <c r="C113" t="s">
        <v>100</v>
      </c>
      <c r="D113" t="s">
        <v>101</v>
      </c>
      <c r="E113" t="s">
        <v>102</v>
      </c>
      <c r="F113" t="s">
        <v>103</v>
      </c>
      <c r="G113" t="s">
        <v>104</v>
      </c>
      <c r="H113" t="s">
        <v>105</v>
      </c>
      <c r="I113" t="s">
        <v>106</v>
      </c>
      <c r="J113" t="s">
        <v>107</v>
      </c>
      <c r="K113" t="s">
        <v>108</v>
      </c>
      <c r="L113" t="s">
        <v>109</v>
      </c>
      <c r="M113" t="s">
        <v>110</v>
      </c>
      <c r="N113" t="s">
        <v>111</v>
      </c>
      <c r="O113" t="s">
        <v>112</v>
      </c>
      <c r="P113" t="s">
        <v>113</v>
      </c>
      <c r="Q113" t="s">
        <v>114</v>
      </c>
      <c r="R113" t="s">
        <v>115</v>
      </c>
      <c r="S113" t="s">
        <v>116</v>
      </c>
      <c r="T113" t="s">
        <v>117</v>
      </c>
      <c r="U113" t="s">
        <v>118</v>
      </c>
      <c r="V113" t="s">
        <v>119</v>
      </c>
    </row>
    <row r="114" spans="2:22" x14ac:dyDescent="0.3">
      <c r="B114" t="s">
        <v>68</v>
      </c>
      <c r="C114" s="36">
        <f>-'Finanšu plūsma'!C5</f>
        <v>0</v>
      </c>
      <c r="D114" s="36">
        <f>-'Finanšu plūsma'!D5</f>
        <v>0</v>
      </c>
      <c r="E114" s="36">
        <f>-'Finanšu plūsma'!E5</f>
        <v>0</v>
      </c>
      <c r="F114" s="36">
        <f>-'Finanšu plūsma'!F5</f>
        <v>0</v>
      </c>
      <c r="G114" s="36">
        <f>-'Finanšu plūsma'!G5</f>
        <v>0</v>
      </c>
      <c r="H114" s="36">
        <f>-'Finanšu plūsma'!H5</f>
        <v>0</v>
      </c>
      <c r="I114" s="36">
        <f>-'Finanšu plūsma'!I5</f>
        <v>0</v>
      </c>
      <c r="J114" s="36">
        <f>-'Finanšu plūsma'!J5</f>
        <v>0</v>
      </c>
      <c r="K114" s="36">
        <f>-'Finanšu plūsma'!K5</f>
        <v>0</v>
      </c>
      <c r="L114" s="36">
        <f>-'Finanšu plūsma'!L5</f>
        <v>0</v>
      </c>
      <c r="M114" s="36">
        <f>-'Finanšu plūsma'!M5</f>
        <v>0</v>
      </c>
      <c r="N114" s="36">
        <f>-'Finanšu plūsma'!N5</f>
        <v>0</v>
      </c>
      <c r="O114" s="36">
        <f>-'Finanšu plūsma'!O5</f>
        <v>0</v>
      </c>
      <c r="P114" s="36">
        <f>-'Finanšu plūsma'!P5</f>
        <v>0</v>
      </c>
      <c r="Q114" s="36">
        <f>-'Finanšu plūsma'!Q5</f>
        <v>0</v>
      </c>
      <c r="R114" s="36">
        <f>-'Finanšu plūsma'!R5</f>
        <v>0</v>
      </c>
      <c r="S114" s="36">
        <f>-'Finanšu plūsma'!S5</f>
        <v>0</v>
      </c>
      <c r="T114" s="36">
        <f>-'Finanšu plūsma'!T5</f>
        <v>0</v>
      </c>
      <c r="U114" s="36">
        <f>-'Finanšu plūsma'!U5</f>
        <v>0</v>
      </c>
      <c r="V114" s="36">
        <f>-'Finanšu plūsma'!V5</f>
        <v>0</v>
      </c>
    </row>
    <row r="115" spans="2:22" x14ac:dyDescent="0.3">
      <c r="B115" t="s">
        <v>69</v>
      </c>
      <c r="C115" s="36">
        <f>-'Finanšu plūsma'!C7</f>
        <v>2357.7599999999998</v>
      </c>
      <c r="D115" s="36">
        <f>-'Finanšu plūsma'!D7</f>
        <v>2357.7599999999998</v>
      </c>
      <c r="E115" s="36">
        <f>-'Finanšu plūsma'!E7</f>
        <v>2357.7599999999998</v>
      </c>
      <c r="F115" s="36">
        <f>-'Finanšu plūsma'!F7</f>
        <v>2357.7599999999998</v>
      </c>
      <c r="G115" s="36">
        <f>-'Finanšu plūsma'!G7</f>
        <v>2357.7599999999998</v>
      </c>
      <c r="H115" s="36">
        <f>-'Finanšu plūsma'!H7</f>
        <v>2357.7599999999998</v>
      </c>
      <c r="I115" s="36">
        <f>-'Finanšu plūsma'!I7</f>
        <v>2357.7599999999998</v>
      </c>
      <c r="J115" s="36">
        <f>-'Finanšu plūsma'!J7</f>
        <v>2357.7599999999998</v>
      </c>
      <c r="K115" s="36">
        <f>-'Finanšu plūsma'!K7</f>
        <v>2357.7599999999998</v>
      </c>
      <c r="L115" s="36">
        <f>-'Finanšu plūsma'!L7</f>
        <v>2357.7599999999998</v>
      </c>
      <c r="M115" s="36">
        <f>-'Finanšu plūsma'!M7</f>
        <v>2357.7599999999998</v>
      </c>
      <c r="N115" s="36">
        <f>-'Finanšu plūsma'!N7</f>
        <v>2357.7599999999998</v>
      </c>
      <c r="O115" s="36">
        <f>-'Finanšu plūsma'!O7</f>
        <v>2357.7599999999998</v>
      </c>
      <c r="P115" s="36">
        <f>-'Finanšu plūsma'!P7</f>
        <v>2357.7599999999998</v>
      </c>
      <c r="Q115" s="36">
        <f>-'Finanšu plūsma'!Q7</f>
        <v>2357.7599999999998</v>
      </c>
      <c r="R115" s="36">
        <f>-'Finanšu plūsma'!R7</f>
        <v>2357.7599999999998</v>
      </c>
      <c r="S115" s="36">
        <f>-'Finanšu plūsma'!S7</f>
        <v>2357.7599999999998</v>
      </c>
      <c r="T115" s="36">
        <f>-'Finanšu plūsma'!T7</f>
        <v>2357.7599999999998</v>
      </c>
      <c r="U115" s="36">
        <f>-'Finanšu plūsma'!U7</f>
        <v>2357.7599999999998</v>
      </c>
      <c r="V115" s="36">
        <f>-'Finanšu plūsma'!V7</f>
        <v>2357.7599999999998</v>
      </c>
    </row>
    <row r="116" spans="2:22" x14ac:dyDescent="0.3">
      <c r="B116" t="s">
        <v>71</v>
      </c>
      <c r="C116" s="36">
        <f>'Finanšu plūsma'!C10</f>
        <v>10192.02</v>
      </c>
      <c r="D116" s="36">
        <f>'Finanšu plūsma'!D10</f>
        <v>10497.71</v>
      </c>
      <c r="E116" s="36">
        <f>'Finanšu plūsma'!E10</f>
        <v>10812.7</v>
      </c>
      <c r="F116" s="36">
        <f>'Finanšu plūsma'!F10</f>
        <v>11137</v>
      </c>
      <c r="G116" s="36">
        <f>'Finanšu plūsma'!G10</f>
        <v>11471.21</v>
      </c>
      <c r="H116" s="36">
        <f>'Finanšu plūsma'!H10</f>
        <v>11815.35</v>
      </c>
      <c r="I116" s="36">
        <f>'Finanšu plūsma'!I10</f>
        <v>12170.03</v>
      </c>
      <c r="J116" s="36">
        <f>'Finanšu plūsma'!J10</f>
        <v>12535.25</v>
      </c>
      <c r="K116" s="36">
        <f>'Finanšu plūsma'!K10</f>
        <v>12911.01</v>
      </c>
      <c r="L116" s="36">
        <f>'Finanšu plūsma'!L10</f>
        <v>13298.55</v>
      </c>
      <c r="M116" s="36">
        <f>'Finanšu plūsma'!M10</f>
        <v>13298.55</v>
      </c>
      <c r="N116" s="36">
        <f>'Finanšu plūsma'!N10</f>
        <v>13298.55</v>
      </c>
      <c r="O116" s="36">
        <f>'Finanšu plūsma'!O10</f>
        <v>13298.55</v>
      </c>
      <c r="P116" s="36">
        <f>'Finanšu plūsma'!P10</f>
        <v>13298.55</v>
      </c>
      <c r="Q116" s="36">
        <f>'Finanšu plūsma'!Q10</f>
        <v>13298.55</v>
      </c>
      <c r="R116" s="36">
        <f>'Finanšu plūsma'!R10</f>
        <v>13298.55</v>
      </c>
      <c r="S116" s="36">
        <f>'Finanšu plūsma'!S10</f>
        <v>13298.55</v>
      </c>
      <c r="T116" s="36">
        <f>'Finanšu plūsma'!T10</f>
        <v>13298.55</v>
      </c>
      <c r="U116" s="36">
        <f>'Finanšu plūsma'!U10</f>
        <v>13298.55</v>
      </c>
      <c r="V116" s="36">
        <f>'Finanšu plūsma'!V10</f>
        <v>13298.55</v>
      </c>
    </row>
    <row r="117" spans="2:22" x14ac:dyDescent="0.3">
      <c r="B117" t="s">
        <v>126</v>
      </c>
      <c r="C117" s="47">
        <f>C116-C115-C114</f>
        <v>7834.26</v>
      </c>
      <c r="D117" s="47">
        <f t="shared" ref="D117:V117" si="19">D116-D115-D114</f>
        <v>8139.9499999999989</v>
      </c>
      <c r="E117" s="47">
        <f t="shared" si="19"/>
        <v>8454.94</v>
      </c>
      <c r="F117" s="47">
        <f t="shared" si="19"/>
        <v>8779.24</v>
      </c>
      <c r="G117" s="47">
        <f t="shared" si="19"/>
        <v>9113.4499999999989</v>
      </c>
      <c r="H117" s="47">
        <f t="shared" si="19"/>
        <v>9457.59</v>
      </c>
      <c r="I117" s="47">
        <f t="shared" si="19"/>
        <v>9812.27</v>
      </c>
      <c r="J117" s="47">
        <f t="shared" si="19"/>
        <v>10177.49</v>
      </c>
      <c r="K117" s="47">
        <f t="shared" si="19"/>
        <v>10553.25</v>
      </c>
      <c r="L117" s="47">
        <f t="shared" si="19"/>
        <v>10940.789999999999</v>
      </c>
      <c r="M117" s="47">
        <f t="shared" si="19"/>
        <v>10940.789999999999</v>
      </c>
      <c r="N117" s="47">
        <f t="shared" si="19"/>
        <v>10940.789999999999</v>
      </c>
      <c r="O117" s="47">
        <f t="shared" si="19"/>
        <v>10940.789999999999</v>
      </c>
      <c r="P117" s="47">
        <f t="shared" si="19"/>
        <v>10940.789999999999</v>
      </c>
      <c r="Q117" s="47">
        <f t="shared" si="19"/>
        <v>10940.789999999999</v>
      </c>
      <c r="R117" s="47">
        <f t="shared" si="19"/>
        <v>10940.789999999999</v>
      </c>
      <c r="S117" s="47">
        <f t="shared" si="19"/>
        <v>10940.789999999999</v>
      </c>
      <c r="T117" s="47">
        <f t="shared" si="19"/>
        <v>10940.789999999999</v>
      </c>
      <c r="U117" s="47">
        <f t="shared" si="19"/>
        <v>10940.789999999999</v>
      </c>
      <c r="V117" s="47">
        <f t="shared" si="19"/>
        <v>10940.789999999999</v>
      </c>
    </row>
    <row r="118" spans="2:22" x14ac:dyDescent="0.3">
      <c r="B118" t="s">
        <v>127</v>
      </c>
      <c r="C118" s="47">
        <f>'Finanšu plūsma'!C16</f>
        <v>7834.26</v>
      </c>
      <c r="D118" s="47">
        <f>'Finanšu plūsma'!D16</f>
        <v>8139.9499999999989</v>
      </c>
      <c r="E118" s="47">
        <f>'Finanšu plūsma'!E16</f>
        <v>8454.94</v>
      </c>
      <c r="F118" s="47">
        <f>'Finanšu plūsma'!F16</f>
        <v>8779.24</v>
      </c>
      <c r="G118" s="47">
        <f>'Finanšu plūsma'!G16</f>
        <v>9113.4499999999989</v>
      </c>
      <c r="H118" s="47">
        <f>'Finanšu plūsma'!H16</f>
        <v>8957.59</v>
      </c>
      <c r="I118" s="47">
        <f>'Finanšu plūsma'!I16</f>
        <v>9312.27</v>
      </c>
      <c r="J118" s="47">
        <f>'Finanšu plūsma'!J16</f>
        <v>9677.49</v>
      </c>
      <c r="K118" s="47">
        <f>'Finanšu plūsma'!K16</f>
        <v>10053.25</v>
      </c>
      <c r="L118" s="47">
        <f>'Finanšu plūsma'!L16</f>
        <v>10440.789999999999</v>
      </c>
      <c r="M118" s="47">
        <f>'Finanšu plūsma'!M16</f>
        <v>10440.789999999999</v>
      </c>
      <c r="N118" s="47">
        <f>'Finanšu plūsma'!N16</f>
        <v>10440.789999999999</v>
      </c>
      <c r="O118" s="47">
        <f>'Finanšu plūsma'!O16</f>
        <v>10440.789999999999</v>
      </c>
      <c r="P118" s="47">
        <f>'Finanšu plūsma'!P16</f>
        <v>10440.789999999999</v>
      </c>
      <c r="Q118" s="47">
        <f>'Finanšu plūsma'!Q16</f>
        <v>10440.789999999999</v>
      </c>
      <c r="R118" s="47">
        <f>'Finanšu plūsma'!R16</f>
        <v>10440.789999999999</v>
      </c>
      <c r="S118" s="47">
        <f>'Finanšu plūsma'!S16</f>
        <v>10440.789999999999</v>
      </c>
      <c r="T118" s="47">
        <f>'Finanšu plūsma'!T16</f>
        <v>10440.789999999999</v>
      </c>
      <c r="U118" s="47">
        <f>'Finanšu plūsma'!U16</f>
        <v>10440.789999999999</v>
      </c>
      <c r="V118" s="47">
        <f>'Finanšu plūsma'!V16</f>
        <v>10440.789999999999</v>
      </c>
    </row>
  </sheetData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FE8728CBBBA48ACF310DE1AF257D5" ma:contentTypeVersion="14" ma:contentTypeDescription="Create a new document." ma:contentTypeScope="" ma:versionID="c23c76d29e2942c2529604d14aec3e10">
  <xsd:schema xmlns:xsd="http://www.w3.org/2001/XMLSchema" xmlns:xs="http://www.w3.org/2001/XMLSchema" xmlns:p="http://schemas.microsoft.com/office/2006/metadata/properties" xmlns:ns2="2ad5c7e3-3dab-445c-850a-be126f6727c1" xmlns:ns3="4e557306-7efc-45cb-ba9a-bb2d89b089cc" targetNamespace="http://schemas.microsoft.com/office/2006/metadata/properties" ma:root="true" ma:fieldsID="45ddcc6f475afcadff4cc131c11c9e68" ns2:_="" ns3:_="">
    <xsd:import namespace="2ad5c7e3-3dab-445c-850a-be126f6727c1"/>
    <xsd:import namespace="4e557306-7efc-45cb-ba9a-bb2d89b089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5c7e3-3dab-445c-850a-be126f6727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42246db-08f2-40e0-a444-7c8da73711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57306-7efc-45cb-ba9a-bb2d89b089c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4496349-24d1-4e9e-9dac-7a8946b48eef}" ma:internalName="TaxCatchAll" ma:showField="CatchAllData" ma:web="4e557306-7efc-45cb-ba9a-bb2d89b089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d5c7e3-3dab-445c-850a-be126f6727c1">
      <Terms xmlns="http://schemas.microsoft.com/office/infopath/2007/PartnerControls"/>
    </lcf76f155ced4ddcb4097134ff3c332f>
    <TaxCatchAll xmlns="4e557306-7efc-45cb-ba9a-bb2d89b089c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A33DBE-A302-4A79-8DF6-F389CDEB2C9F}"/>
</file>

<file path=customXml/itemProps2.xml><?xml version="1.0" encoding="utf-8"?>
<ds:datastoreItem xmlns:ds="http://schemas.openxmlformats.org/officeDocument/2006/customXml" ds:itemID="{0E953050-58DB-43F8-9329-C81ABC813CE0}">
  <ds:schemaRefs>
    <ds:schemaRef ds:uri="http://www.w3.org/XML/1998/namespace"/>
    <ds:schemaRef ds:uri="http://schemas.microsoft.com/office/2006/metadata/properties"/>
    <ds:schemaRef ds:uri="http://purl.org/dc/elements/1.1/"/>
    <ds:schemaRef ds:uri="2ad5c7e3-3dab-445c-850a-be126f6727c1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4e557306-7efc-45cb-ba9a-bb2d89b089cc"/>
  </ds:schemaRefs>
</ds:datastoreItem>
</file>

<file path=customXml/itemProps3.xml><?xml version="1.0" encoding="utf-8"?>
<ds:datastoreItem xmlns:ds="http://schemas.openxmlformats.org/officeDocument/2006/customXml" ds:itemID="{E0F57CA5-BDB1-4AB2-A0C8-67164185D6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Naudas plusma</vt:lpstr>
      <vt:lpstr>Saimnieciskās darbības rez.</vt:lpstr>
      <vt:lpstr>Darbības izmaksas</vt:lpstr>
      <vt:lpstr>Kapitālieguldījumi</vt:lpstr>
      <vt:lpstr>Darbinieki</vt:lpstr>
      <vt:lpstr>Ieņēmumi</vt:lpstr>
      <vt:lpstr>Finanšu plūsma</vt:lpstr>
      <vt:lpstr>Grafiki</vt:lpstr>
      <vt:lpstr>Darbinieki!Print_Area</vt:lpstr>
      <vt:lpstr>'Darbības izmaksas'!Print_Area</vt:lpstr>
      <vt:lpstr>'Finanšu plūsma'!Print_Area</vt:lpstr>
      <vt:lpstr>Ieņēmumi!Print_Area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zrea@zrea.lv</dc:creator>
  <cp:keywords/>
  <dc:description/>
  <cp:lastModifiedBy>Inga Kreicmane</cp:lastModifiedBy>
  <cp:revision/>
  <cp:lastPrinted>2025-05-27T07:12:36Z</cp:lastPrinted>
  <dcterms:created xsi:type="dcterms:W3CDTF">2025-03-14T17:15:58Z</dcterms:created>
  <dcterms:modified xsi:type="dcterms:W3CDTF">2026-06-29T13:39:32Z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0x010100A53FE8728CBBBA48ACF310DE1AF257D5</vt:lpwstr>
  </property>
  <property fmtid="{D5CDD505-2E9C-101B-9397-08002B2CF9AE}" pid="3" name="MediaServiceImageTags">
    <vt:lpwstr/>
  </property>
</Properties>
</file>